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1">'2024'!$A$1:$U$50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50" i="56" l="1"/>
  <c r="T45" i="56"/>
  <c r="T44" i="56"/>
  <c r="T43" i="56"/>
  <c r="T42" i="56"/>
  <c r="T41" i="56"/>
  <c r="T40" i="56"/>
  <c r="T39" i="56"/>
  <c r="T38" i="56"/>
  <c r="T37" i="56"/>
  <c r="T36" i="56"/>
  <c r="T35" i="56"/>
  <c r="T32" i="56"/>
  <c r="T31" i="56"/>
  <c r="T30" i="56"/>
  <c r="T29" i="56"/>
  <c r="T28" i="56"/>
  <c r="T27" i="56"/>
  <c r="T26" i="56"/>
  <c r="T25" i="56"/>
  <c r="T24" i="56"/>
  <c r="T23" i="56"/>
  <c r="T22" i="56"/>
  <c r="T17" i="56"/>
  <c r="T16" i="56"/>
  <c r="T15" i="56"/>
  <c r="T14" i="56"/>
  <c r="T13" i="56"/>
  <c r="T12" i="56"/>
  <c r="T11" i="56"/>
  <c r="T10" i="56"/>
  <c r="T9" i="56"/>
  <c r="T8" i="56"/>
  <c r="T7" i="56"/>
  <c r="T6" i="56"/>
  <c r="U15" i="56" l="1"/>
  <c r="U14" i="56"/>
  <c r="U13" i="56"/>
  <c r="U12" i="56"/>
  <c r="U11" i="56"/>
  <c r="U10" i="56"/>
  <c r="U9" i="56"/>
  <c r="U8" i="56"/>
  <c r="U7" i="56"/>
  <c r="S15" i="56"/>
  <c r="S14" i="56"/>
  <c r="S13" i="56"/>
  <c r="S12" i="56"/>
  <c r="S11" i="56"/>
  <c r="S10" i="56"/>
  <c r="X16" i="55" l="1"/>
  <c r="X15" i="55"/>
  <c r="X14" i="55"/>
  <c r="X13" i="55"/>
  <c r="X12" i="55"/>
  <c r="X11" i="55"/>
  <c r="X10" i="55"/>
  <c r="X9" i="55"/>
  <c r="X8" i="55"/>
  <c r="X7" i="55"/>
  <c r="X6" i="55"/>
  <c r="X47" i="55"/>
  <c r="X46" i="55"/>
  <c r="X45" i="55"/>
  <c r="X44" i="55"/>
  <c r="X43" i="55"/>
  <c r="X42" i="55"/>
  <c r="X41" i="55"/>
  <c r="X40" i="55"/>
  <c r="X39" i="55"/>
  <c r="X38" i="55"/>
  <c r="X37" i="55"/>
  <c r="X36" i="55"/>
  <c r="X35" i="55"/>
  <c r="X34" i="55"/>
  <c r="X33" i="55"/>
  <c r="X32" i="55"/>
  <c r="X31" i="55"/>
  <c r="X30" i="55"/>
  <c r="X29" i="55"/>
  <c r="X28" i="55"/>
  <c r="X27" i="55"/>
  <c r="X26" i="55"/>
  <c r="X25" i="55"/>
  <c r="X24" i="55"/>
  <c r="X23" i="55"/>
  <c r="X22" i="55"/>
  <c r="X21" i="55"/>
  <c r="W16" i="55"/>
  <c r="W15" i="55"/>
  <c r="W14" i="55"/>
  <c r="W13" i="55"/>
  <c r="W12" i="55"/>
  <c r="W11" i="55"/>
  <c r="W10" i="55"/>
  <c r="W9" i="55"/>
  <c r="W8" i="55"/>
  <c r="W7" i="55"/>
  <c r="W6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5" i="55"/>
  <c r="W34" i="55"/>
  <c r="W33" i="55"/>
  <c r="W32" i="55"/>
  <c r="W31" i="55"/>
  <c r="W30" i="55"/>
  <c r="W29" i="55"/>
  <c r="W28" i="55"/>
  <c r="W27" i="55"/>
  <c r="W26" i="55"/>
  <c r="W25" i="55"/>
  <c r="W24" i="55"/>
  <c r="W23" i="55"/>
  <c r="W22" i="55"/>
  <c r="W21" i="55"/>
  <c r="T49" i="56" l="1"/>
  <c r="T48" i="56"/>
  <c r="T47" i="56"/>
  <c r="T46" i="56"/>
  <c r="Q47" i="56"/>
  <c r="K10" i="56"/>
  <c r="J10" i="56"/>
  <c r="I10" i="56"/>
  <c r="H10" i="56"/>
  <c r="G10" i="56"/>
  <c r="F10" i="56"/>
  <c r="E10" i="56"/>
  <c r="P10" i="56"/>
  <c r="O10" i="56"/>
  <c r="N10" i="56"/>
  <c r="M10" i="56"/>
  <c r="L10" i="56"/>
  <c r="Q39" i="56"/>
  <c r="Q26" i="56"/>
  <c r="Q10" i="56" l="1"/>
  <c r="H51" i="55" l="1"/>
  <c r="S7" i="56" l="1"/>
  <c r="S8" i="56"/>
  <c r="S9" i="56"/>
  <c r="P12" i="56" l="1"/>
  <c r="O12" i="56"/>
  <c r="N12" i="56"/>
  <c r="M12" i="56"/>
  <c r="L12" i="56"/>
  <c r="K12" i="56"/>
  <c r="J12" i="56"/>
  <c r="I12" i="56"/>
  <c r="H12" i="56"/>
  <c r="G12" i="56"/>
  <c r="F12" i="56"/>
  <c r="E12" i="56"/>
  <c r="Q12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9" i="56" l="1"/>
  <c r="S49" i="56"/>
  <c r="P49" i="56"/>
  <c r="O49" i="56"/>
  <c r="N49" i="56"/>
  <c r="M49" i="56"/>
  <c r="L49" i="56"/>
  <c r="K49" i="56"/>
  <c r="J49" i="56"/>
  <c r="I49" i="56"/>
  <c r="H49" i="56"/>
  <c r="G49" i="56"/>
  <c r="F49" i="56"/>
  <c r="E49" i="56"/>
  <c r="Q48" i="56"/>
  <c r="Q49" i="56" s="1"/>
  <c r="U45" i="56"/>
  <c r="S45" i="56"/>
  <c r="P45" i="56"/>
  <c r="O45" i="56"/>
  <c r="N45" i="56"/>
  <c r="M45" i="56"/>
  <c r="L45" i="56"/>
  <c r="K45" i="56"/>
  <c r="J45" i="56"/>
  <c r="I45" i="56"/>
  <c r="H45" i="56"/>
  <c r="G45" i="56"/>
  <c r="F45" i="56"/>
  <c r="E45" i="56"/>
  <c r="Q44" i="56"/>
  <c r="Q43" i="56"/>
  <c r="Q42" i="56"/>
  <c r="Q41" i="56"/>
  <c r="Q40" i="56"/>
  <c r="Q38" i="56"/>
  <c r="Q37" i="56"/>
  <c r="Q36" i="56"/>
  <c r="Q35" i="56"/>
  <c r="T33" i="56"/>
  <c r="U32" i="56"/>
  <c r="S32" i="56"/>
  <c r="P32" i="56"/>
  <c r="O32" i="56"/>
  <c r="N32" i="56"/>
  <c r="M32" i="56"/>
  <c r="M16" i="56" s="1"/>
  <c r="M17" i="56" s="1"/>
  <c r="L32" i="56"/>
  <c r="K32" i="56"/>
  <c r="J32" i="56"/>
  <c r="I32" i="56"/>
  <c r="H32" i="56"/>
  <c r="G32" i="56"/>
  <c r="F32" i="56"/>
  <c r="E32" i="56"/>
  <c r="Q31" i="56"/>
  <c r="Q30" i="56"/>
  <c r="Q29" i="56"/>
  <c r="Q28" i="56"/>
  <c r="Q27" i="56"/>
  <c r="Q25" i="56"/>
  <c r="Q24" i="56"/>
  <c r="Q23" i="56"/>
  <c r="Q22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D13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O9" i="56"/>
  <c r="N9" i="56"/>
  <c r="M9" i="56"/>
  <c r="L9" i="56"/>
  <c r="K9" i="56"/>
  <c r="J9" i="56"/>
  <c r="I9" i="56"/>
  <c r="H9" i="56"/>
  <c r="G9" i="56"/>
  <c r="F9" i="56"/>
  <c r="E9" i="56"/>
  <c r="P8" i="56"/>
  <c r="O8" i="56"/>
  <c r="N8" i="56"/>
  <c r="M8" i="56"/>
  <c r="L8" i="56"/>
  <c r="K8" i="56"/>
  <c r="J8" i="56"/>
  <c r="I8" i="56"/>
  <c r="H8" i="56"/>
  <c r="G8" i="56"/>
  <c r="F8" i="56"/>
  <c r="E8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O16" i="56" l="1"/>
  <c r="O17" i="56" s="1"/>
  <c r="L16" i="56"/>
  <c r="L50" i="56"/>
  <c r="P50" i="56"/>
  <c r="K16" i="56"/>
  <c r="I16" i="56"/>
  <c r="I17" i="56" s="1"/>
  <c r="S16" i="56"/>
  <c r="H16" i="56"/>
  <c r="H50" i="56"/>
  <c r="G16" i="56"/>
  <c r="G17" i="56" s="1"/>
  <c r="I50" i="56"/>
  <c r="M50" i="56"/>
  <c r="Q9" i="56"/>
  <c r="Q7" i="56"/>
  <c r="E50" i="56"/>
  <c r="E16" i="56"/>
  <c r="U16" i="56"/>
  <c r="U17" i="56" s="1"/>
  <c r="U50" i="56"/>
  <c r="S50" i="56"/>
  <c r="L17" i="56"/>
  <c r="Q11" i="56"/>
  <c r="Q6" i="56"/>
  <c r="Q8" i="56"/>
  <c r="F50" i="56"/>
  <c r="J50" i="56"/>
  <c r="N50" i="56"/>
  <c r="F16" i="56"/>
  <c r="J16" i="56"/>
  <c r="N16" i="56"/>
  <c r="N17" i="56" s="1"/>
  <c r="Q45" i="56"/>
  <c r="Q50" i="56" s="1"/>
  <c r="G50" i="56"/>
  <c r="K50" i="56"/>
  <c r="O50" i="56"/>
  <c r="Q13" i="56"/>
  <c r="Q15" i="56"/>
  <c r="Q14" i="56"/>
  <c r="Q32" i="56"/>
  <c r="E17" i="56"/>
  <c r="P16" i="56"/>
  <c r="P9" i="54"/>
  <c r="K17" i="56" l="1"/>
  <c r="J17" i="56"/>
  <c r="H17" i="56"/>
  <c r="S17" i="56"/>
  <c r="F17" i="56"/>
  <c r="Q16" i="56"/>
  <c r="P17" i="56"/>
  <c r="Q17" i="56" l="1"/>
  <c r="U13" i="54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<sst xmlns="http://schemas.openxmlformats.org/spreadsheetml/2006/main" count="1686" uniqueCount="335">
  <si>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</si>
  <si>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</si>
  <si>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</si>
  <si>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</si>
  <si>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</si>
  <si>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</si>
  <si>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</si>
  <si>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</si>
  <si>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</si>
  <si>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</si>
  <si>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</si>
  <si>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</si>
  <si>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</si>
  <si>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</si>
  <si>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</si>
  <si>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</si>
  <si>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</si>
  <si>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</si>
  <si>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</si>
  <si>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</si>
  <si>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</si>
  <si>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</si>
  <si>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</si>
  <si>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</si>
  <si>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</si>
  <si>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</si>
  <si>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</si>
  <si>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</si>
  <si>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</si>
  <si>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</si>
  <si>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</si>
  <si>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</si>
  <si>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</si>
  <si>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</si>
  <si>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</si>
  <si>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</si>
  <si>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</si>
  <si>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</si>
  <si>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</si>
  <si>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</si>
  <si>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</si>
  <si>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</si>
  <si>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</si>
  <si>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</si>
  <si>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</si>
  <si>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</si>
  <si>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</si>
  <si>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</si>
  <si>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</si>
  <si>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</si>
  <si>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</si>
  <si>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</si>
  <si>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</si>
  <si>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</si>
  <si>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</si>
  <si>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</si>
  <si>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</si>
  <si>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</si>
  <si>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</si>
  <si>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</si>
  <si>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</si>
  <si>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</si>
  <si>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</si>
  <si>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</si>
  <si>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</si>
  <si>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</si>
  <si>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</si>
  <si>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</si>
  <si>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</si>
  <si>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</si>
  <si>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</si>
  <si>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</si>
  <si>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</si>
  <si>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</si>
  <si>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</si>
  <si>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</si>
  <si>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</si>
  <si>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</si>
  <si>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</si>
  <si>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</si>
  <si>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</si>
  <si>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</si>
  <si>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</si>
  <si>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</si>
  <si>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</si>
  <si>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</si>
  <si>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</si>
  <si>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</si>
  <si>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</si>
  <si>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</si>
  <si>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</si>
  <si>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</si>
  <si>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</si>
  <si>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</si>
  <si>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</si>
  <si>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</si>
  <si>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</si>
  <si>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</si>
  <si>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</si>
  <si>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</si>
  <si>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</si>
  <si>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</si>
  <si>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</si>
  <si>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</si>
  <si>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</si>
  <si>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</si>
  <si>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</si>
  <si>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</si>
  <si>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</si>
  <si>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</si>
  <si>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</si>
  <si>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</si>
  <si>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</si>
  <si>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</si>
  <si>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</si>
  <si>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</si>
  <si>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</si>
  <si>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</si>
  <si>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</si>
  <si>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</si>
  <si>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</si>
  <si>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</si>
  <si>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</si>
  <si>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</si>
  <si>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</si>
  <si>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</si>
  <si>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</si>
  <si>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</si>
  <si>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</si>
  <si>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</si>
  <si>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</si>
  <si>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</si>
  <si>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</si>
  <si>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</si>
  <si>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</si>
  <si>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</si>
  <si>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</si>
  <si>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</si>
  <si>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</si>
  <si>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</si>
  <si>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</si>
  <si>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</si>
  <si>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</si>
  <si>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</si>
  <si>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</si>
  <si>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</si>
  <si>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</si>
  <si>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</si>
  <si>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</si>
  <si>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</si>
  <si>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</si>
  <si>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</si>
  <si>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</si>
  <si>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</si>
  <si>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</si>
  <si>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</si>
  <si>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</si>
  <si>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</si>
  <si>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</si>
  <si>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</si>
  <si>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</si>
  <si>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</si>
  <si>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</si>
  <si>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</si>
  <si>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</si>
  <si>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</si>
  <si>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</si>
  <si>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</si>
  <si>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</si>
  <si>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</si>
  <si>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</si>
  <si>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</si>
  <si>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</si>
  <si>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</si>
  <si>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</si>
  <si>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</si>
  <si>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</si>
  <si>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</si>
  <si>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</si>
  <si>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</si>
  <si>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</si>
  <si>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</si>
  <si>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</si>
  <si>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</si>
  <si>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</si>
  <si>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</si>
  <si>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</si>
  <si>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</si>
  <si>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</si>
  <si>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</si>
  <si>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</si>
  <si>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</si>
  <si>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</si>
  <si>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</si>
  <si>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</si>
  <si>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</si>
  <si>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</si>
  <si>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</si>
  <si>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</si>
  <si>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</si>
  <si>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</si>
  <si>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</si>
  <si>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</si>
  <si>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</si>
  <si>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</si>
  <si>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</si>
  <si>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</si>
  <si>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</si>
  <si>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</si>
  <si>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</si>
  <si>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</si>
  <si>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</si>
  <si>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</si>
  <si>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</si>
  <si>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</si>
  <si>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</si>
  <si>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</si>
  <si>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</si>
  <si>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</si>
  <si>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</si>
  <si>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</si>
  <si>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</si>
  <si>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</si>
  <si>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</si>
  <si>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</si>
  <si>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</si>
  <si>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</si>
  <si>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</si>
  <si>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</si>
  <si>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</si>
  <si>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</si>
  <si>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</si>
  <si>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</si>
  <si>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</si>
  <si>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</si>
  <si>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</si>
  <si>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</si>
  <si>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</si>
  <si>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</si>
  <si>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</si>
  <si>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</si>
  <si>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</si>
  <si>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</si>
  <si>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</si>
  <si>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</si>
  <si>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</si>
  <si>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</si>
  <si>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</si>
  <si>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</si>
  <si>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</si>
  <si>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</si>
  <si>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</si>
  <si>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</si>
  <si>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</si>
  <si>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</si>
  <si>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</si>
  <si>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</si>
  <si>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</si>
  <si>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</si>
  <si>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</si>
  <si>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</si>
  <si>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</si>
  <si>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</si>
  <si>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</si>
  <si>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</si>
  <si>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</si>
  <si>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</si>
  <si>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</si>
  <si>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</si>
  <si>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</si>
  <si>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</si>
  <si>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</si>
  <si>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</si>
  <si>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</si>
  <si>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</si>
  <si>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</si>
  <si>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</si>
  <si>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</si>
  <si>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</si>
  <si>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</si>
  <si>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</si>
  <si>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</si>
  <si>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</si>
  <si>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</si>
  <si>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</si>
  <si>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</si>
  <si>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</si>
  <si>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</si>
  <si>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</si>
  <si>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</si>
  <si>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</si>
  <si>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</si>
  <si>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</si>
  <si>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</si>
  <si>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</si>
  <si>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</si>
  <si>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</si>
  <si>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</si>
  <si>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</si>
  <si>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</si>
  <si>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</si>
  <si>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</si>
  <si>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</si>
  <si>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</si>
  <si>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</si>
  <si>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</si>
  <si>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</si>
  <si>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</si>
  <si>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</si>
  <si>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</si>
  <si>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</si>
  <si>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</si>
  <si>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</si>
  <si>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</si>
  <si>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</si>
  <si>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</si>
  <si>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</si>
  <si>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</si>
  <si>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</si>
  <si>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</si>
  <si>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</si>
  <si>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</si>
  <si>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</si>
  <si>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</si>
  <si>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</si>
  <si>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</si>
  <si>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</si>
  <si>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</si>
  <si>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</si>
  <si>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</si>
  <si>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Actyon</t>
    <phoneticPr fontId="136" type="noConversion"/>
  </si>
  <si>
    <t>(SKD)</t>
    <phoneticPr fontId="136" type="noConversion"/>
  </si>
  <si>
    <t>CKD</t>
    <phoneticPr fontId="2" type="noConversion"/>
  </si>
  <si>
    <t>Rexton/S/K</t>
    <phoneticPr fontId="2" type="noConversion"/>
  </si>
  <si>
    <t>YoY (Nov)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</si>
</sst>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4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41" fontId="121" fillId="32" borderId="23" xfId="1650" applyFont="1" applyFill="1" applyBorder="1" applyAlignment="1">
      <alignment horizontal="center" vertical="center" wrapText="1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7" zoomScale="130" zoomScaleNormal="100" zoomScaleSheetLayoutView="130" workbookViewId="0">
      <selection sqref="A1:U47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5"/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6" t="s">
        <v>258</v>
      </c>
      <c r="B19" s="576"/>
      <c r="C19" s="576"/>
      <c r="D19" s="576"/>
      <c r="E19" s="576"/>
      <c r="F19" s="576"/>
      <c r="G19" s="576"/>
      <c r="H19" s="82"/>
      <c r="I19" s="81"/>
      <c r="J19" s="81"/>
      <c r="K19" s="77"/>
      <c r="L19" s="77"/>
    </row>
    <row r="20" spans="1:12" ht="16.5" customHeight="1">
      <c r="A20" s="576"/>
      <c r="B20" s="576"/>
      <c r="C20" s="576"/>
      <c r="D20" s="576"/>
      <c r="E20" s="576"/>
      <c r="F20" s="576"/>
      <c r="G20" s="576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7" t="s">
        <v>79</v>
      </c>
      <c r="G25" s="577"/>
      <c r="H25" s="577"/>
      <c r="I25" s="577"/>
      <c r="J25" s="577"/>
      <c r="K25" s="577"/>
      <c r="L25" s="577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200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101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6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6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6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37" t="s">
        <v>94</v>
      </c>
      <c r="C14" s="638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39" t="s">
        <v>80</v>
      </c>
      <c r="C15" s="640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2" t="s">
        <v>39</v>
      </c>
      <c r="B18" s="633"/>
      <c r="C18" s="634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5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6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6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6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4" t="s">
        <v>81</v>
      </c>
      <c r="C28" s="625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2" t="s">
        <v>45</v>
      </c>
      <c r="B30" s="633"/>
      <c r="C30" s="634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5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6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6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6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4" t="s">
        <v>97</v>
      </c>
      <c r="C40" s="625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1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42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37" t="s">
        <v>95</v>
      </c>
      <c r="C44" s="638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6" t="s">
        <v>205</v>
      </c>
      <c r="B47" s="647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113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101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6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6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6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37" t="s">
        <v>94</v>
      </c>
      <c r="C14" s="638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39" t="s">
        <v>80</v>
      </c>
      <c r="C15" s="640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2" t="s">
        <v>39</v>
      </c>
      <c r="B18" s="633"/>
      <c r="C18" s="634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5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6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6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6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4" t="s">
        <v>81</v>
      </c>
      <c r="C28" s="625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2" t="s">
        <v>45</v>
      </c>
      <c r="B30" s="633"/>
      <c r="C30" s="634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5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6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6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6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4" t="s">
        <v>97</v>
      </c>
      <c r="C40" s="625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1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42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37" t="s">
        <v>95</v>
      </c>
      <c r="C44" s="638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108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101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6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6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6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4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5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37" t="s">
        <v>94</v>
      </c>
      <c r="C14" s="638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39" t="s">
        <v>80</v>
      </c>
      <c r="C15" s="640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32" t="s">
        <v>39</v>
      </c>
      <c r="B18" s="633"/>
      <c r="C18" s="634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5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6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6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6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4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5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4" t="s">
        <v>81</v>
      </c>
      <c r="C28" s="625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2" t="s">
        <v>45</v>
      </c>
      <c r="B30" s="633"/>
      <c r="C30" s="634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5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6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6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6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4" t="s">
        <v>97</v>
      </c>
      <c r="C39" s="625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41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42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37" t="s">
        <v>95</v>
      </c>
      <c r="C43" s="638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2" t="s">
        <v>96</v>
      </c>
      <c r="B44" s="652"/>
      <c r="C44" s="653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6" t="s">
        <v>51</v>
      </c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8"/>
      <c r="R4" s="9"/>
      <c r="S4" s="629" t="s">
        <v>101</v>
      </c>
      <c r="T4" s="630"/>
      <c r="U4" s="631"/>
    </row>
    <row r="5" spans="1:21" ht="16.5">
      <c r="A5" s="632" t="s">
        <v>16</v>
      </c>
      <c r="B5" s="633"/>
      <c r="C5" s="634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5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6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6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6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4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5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37" t="s">
        <v>94</v>
      </c>
      <c r="C15" s="638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39" t="s">
        <v>80</v>
      </c>
      <c r="C16" s="640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32" t="s">
        <v>39</v>
      </c>
      <c r="B19" s="633"/>
      <c r="C19" s="634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5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6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6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6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4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5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4" t="s">
        <v>81</v>
      </c>
      <c r="C29" s="625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32" t="s">
        <v>45</v>
      </c>
      <c r="B31" s="633"/>
      <c r="C31" s="634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5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6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6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6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4" t="s">
        <v>97</v>
      </c>
      <c r="C40" s="625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1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42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37" t="s">
        <v>95</v>
      </c>
      <c r="C44" s="638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2" t="s">
        <v>96</v>
      </c>
      <c r="B45" s="652"/>
      <c r="C45" s="653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6" t="s">
        <v>84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49</v>
      </c>
      <c r="T3" s="631"/>
    </row>
    <row r="4" spans="1:26" ht="16.5">
      <c r="A4" s="632" t="s">
        <v>17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37" t="s">
        <v>94</v>
      </c>
      <c r="C14" s="638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39" t="s">
        <v>80</v>
      </c>
      <c r="C15" s="640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32" t="s">
        <v>39</v>
      </c>
      <c r="B17" s="633"/>
      <c r="C17" s="634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32" t="s">
        <v>45</v>
      </c>
      <c r="B29" s="633"/>
      <c r="C29" s="634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6" t="s">
        <v>118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119</v>
      </c>
      <c r="T3" s="631"/>
    </row>
    <row r="4" spans="1:23" ht="16.5">
      <c r="A4" s="632" t="s">
        <v>120</v>
      </c>
      <c r="B4" s="633"/>
      <c r="C4" s="634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37" t="s">
        <v>143</v>
      </c>
      <c r="C14" s="638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39" t="s">
        <v>144</v>
      </c>
      <c r="C15" s="640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32" t="s">
        <v>145</v>
      </c>
      <c r="B17" s="633"/>
      <c r="C17" s="634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32" t="s">
        <v>164</v>
      </c>
      <c r="B29" s="633"/>
      <c r="C29" s="634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58" t="s">
        <v>92</v>
      </c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60"/>
      <c r="R3" s="258"/>
      <c r="S3" s="656" t="s">
        <v>49</v>
      </c>
      <c r="T3" s="657"/>
    </row>
    <row r="4" spans="1:20" ht="16.5">
      <c r="A4" s="632" t="s">
        <v>172</v>
      </c>
      <c r="B4" s="633"/>
      <c r="C4" s="634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32" t="s">
        <v>192</v>
      </c>
      <c r="B17" s="633"/>
      <c r="C17" s="634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32" t="s">
        <v>196</v>
      </c>
      <c r="B29" s="633"/>
      <c r="C29" s="634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1" t="s">
        <v>98</v>
      </c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3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4"/>
  <sheetViews>
    <sheetView tabSelected="1" zoomScale="86" zoomScaleNormal="86" workbookViewId="0">
      <selection activeCell="T36" sqref="T3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6.875" style="527" customWidth="1"/>
    <col min="24" max="24" width="16.75" style="527" customWidth="1"/>
    <col min="25" max="25" width="9" style="527"/>
    <col min="26" max="16384" width="9" style="423"/>
  </cols>
  <sheetData>
    <row r="1" spans="1:25" s="450" customFormat="1" ht="30.75" customHeight="1" thickBot="1">
      <c r="A1" s="570" t="s">
        <v>260</v>
      </c>
      <c r="B1" s="570"/>
      <c r="C1" s="570"/>
      <c r="D1" s="570"/>
      <c r="E1" s="570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1"/>
      <c r="U1" s="572" t="s">
        <v>53</v>
      </c>
      <c r="W1" s="526"/>
      <c r="X1" s="526"/>
      <c r="Y1" s="526"/>
    </row>
    <row r="2" spans="1:25" ht="4.5" customHeight="1">
      <c r="Q2" s="407"/>
      <c r="R2" s="451"/>
      <c r="S2" s="407"/>
      <c r="T2" s="452"/>
      <c r="U2" s="407"/>
    </row>
    <row r="3" spans="1:25" ht="20.25" customHeight="1">
      <c r="E3" s="581" t="s">
        <v>264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3"/>
      <c r="R3" s="453"/>
      <c r="S3" s="584" t="s">
        <v>334</v>
      </c>
      <c r="T3" s="585"/>
      <c r="U3" s="586"/>
    </row>
    <row r="4" spans="1:25" ht="20.25" thickBot="1">
      <c r="A4" s="587" t="s">
        <v>16</v>
      </c>
      <c r="B4" s="588"/>
      <c r="C4" s="589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5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5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6" si="0">E22+E35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1102</v>
      </c>
      <c r="K6" s="464">
        <f t="shared" si="0"/>
        <v>1028</v>
      </c>
      <c r="L6" s="464">
        <f t="shared" si="0"/>
        <v>813</v>
      </c>
      <c r="M6" s="464">
        <f t="shared" si="0"/>
        <v>673</v>
      </c>
      <c r="N6" s="464">
        <f t="shared" si="0"/>
        <v>586</v>
      </c>
      <c r="O6" s="464">
        <f t="shared" si="0"/>
        <v>849</v>
      </c>
      <c r="P6" s="464">
        <f t="shared" si="0"/>
        <v>0</v>
      </c>
      <c r="Q6" s="410">
        <f>SUM(E6:P6)</f>
        <v>9979</v>
      </c>
      <c r="R6" s="411"/>
      <c r="S6" s="410">
        <f t="shared" ref="S6:S15" si="1">S22+S35</f>
        <v>741</v>
      </c>
      <c r="T6" s="465">
        <f>IFERROR(O6/S6-1,"")</f>
        <v>0.14574898785425106</v>
      </c>
      <c r="U6" s="410">
        <f t="shared" ref="U6:U15" si="2">U22+U35</f>
        <v>2150</v>
      </c>
    </row>
    <row r="7" spans="1:25" ht="15.75" customHeight="1">
      <c r="A7" s="466"/>
      <c r="B7" s="462" t="s">
        <v>255</v>
      </c>
      <c r="C7" s="463" t="s">
        <v>111</v>
      </c>
      <c r="D7" s="409"/>
      <c r="E7" s="464">
        <f t="shared" ref="E7:P7" si="3">E23+E36</f>
        <v>1230</v>
      </c>
      <c r="F7" s="464">
        <f t="shared" si="3"/>
        <v>1180</v>
      </c>
      <c r="G7" s="464">
        <f t="shared" si="3"/>
        <v>1181</v>
      </c>
      <c r="H7" s="464">
        <f t="shared" si="3"/>
        <v>709</v>
      </c>
      <c r="I7" s="464">
        <f t="shared" si="3"/>
        <v>1004</v>
      </c>
      <c r="J7" s="464">
        <f t="shared" si="3"/>
        <v>1545</v>
      </c>
      <c r="K7" s="464">
        <f t="shared" si="3"/>
        <v>1349</v>
      </c>
      <c r="L7" s="464">
        <f t="shared" si="3"/>
        <v>1168</v>
      </c>
      <c r="M7" s="464">
        <f t="shared" si="3"/>
        <v>808</v>
      </c>
      <c r="N7" s="464">
        <f t="shared" si="3"/>
        <v>1457</v>
      </c>
      <c r="O7" s="464">
        <f t="shared" si="3"/>
        <v>1265</v>
      </c>
      <c r="P7" s="464">
        <f t="shared" si="3"/>
        <v>0</v>
      </c>
      <c r="Q7" s="410">
        <f>SUM(E7:P7)</f>
        <v>12896</v>
      </c>
      <c r="R7" s="411"/>
      <c r="S7" s="410">
        <f t="shared" si="1"/>
        <v>897</v>
      </c>
      <c r="T7" s="467">
        <f t="shared" ref="T7:T17" si="4">IFERROR(O7/S7-1,"")</f>
        <v>0.41025641025641035</v>
      </c>
      <c r="U7" s="410">
        <f t="shared" si="2"/>
        <v>738</v>
      </c>
    </row>
    <row r="8" spans="1:25" ht="15.75" customHeight="1">
      <c r="A8" s="466"/>
      <c r="B8" s="462"/>
      <c r="C8" s="463" t="s">
        <v>235</v>
      </c>
      <c r="D8" s="409"/>
      <c r="E8" s="464">
        <f t="shared" ref="E8:P8" si="5">E24+E37</f>
        <v>188</v>
      </c>
      <c r="F8" s="464">
        <f t="shared" si="5"/>
        <v>825</v>
      </c>
      <c r="G8" s="464">
        <f t="shared" si="5"/>
        <v>65</v>
      </c>
      <c r="H8" s="464">
        <f t="shared" si="5"/>
        <v>61</v>
      </c>
      <c r="I8" s="464">
        <f t="shared" si="5"/>
        <v>116</v>
      </c>
      <c r="J8" s="464">
        <f t="shared" si="5"/>
        <v>85</v>
      </c>
      <c r="K8" s="464">
        <f t="shared" si="5"/>
        <v>87</v>
      </c>
      <c r="L8" s="464">
        <f t="shared" si="5"/>
        <v>73</v>
      </c>
      <c r="M8" s="464">
        <f t="shared" si="5"/>
        <v>76</v>
      </c>
      <c r="N8" s="464">
        <f t="shared" si="5"/>
        <v>42</v>
      </c>
      <c r="O8" s="464">
        <f t="shared" si="5"/>
        <v>1</v>
      </c>
      <c r="P8" s="464">
        <f t="shared" si="5"/>
        <v>0</v>
      </c>
      <c r="Q8" s="410">
        <f t="shared" ref="Q8:Q15" si="6">SUM(E8:P8)</f>
        <v>1619</v>
      </c>
      <c r="R8" s="411"/>
      <c r="S8" s="410">
        <f t="shared" si="1"/>
        <v>376</v>
      </c>
      <c r="T8" s="467">
        <f t="shared" si="4"/>
        <v>-0.99734042553191493</v>
      </c>
      <c r="U8" s="410">
        <f t="shared" si="2"/>
        <v>430</v>
      </c>
    </row>
    <row r="9" spans="1:25" ht="15.75" customHeight="1">
      <c r="A9" s="466"/>
      <c r="B9" s="462"/>
      <c r="C9" s="463" t="s">
        <v>248</v>
      </c>
      <c r="D9" s="409"/>
      <c r="E9" s="464">
        <f t="shared" ref="E9:O9" si="7">E25+E38</f>
        <v>2120</v>
      </c>
      <c r="F9" s="464">
        <f t="shared" si="7"/>
        <v>2118</v>
      </c>
      <c r="G9" s="464">
        <f t="shared" si="7"/>
        <v>2398</v>
      </c>
      <c r="H9" s="464">
        <f t="shared" si="7"/>
        <v>2638</v>
      </c>
      <c r="I9" s="464">
        <f t="shared" si="7"/>
        <v>1966</v>
      </c>
      <c r="J9" s="464">
        <f t="shared" si="7"/>
        <v>2646</v>
      </c>
      <c r="K9" s="464">
        <f t="shared" si="7"/>
        <v>2048</v>
      </c>
      <c r="L9" s="464">
        <f t="shared" si="7"/>
        <v>1374</v>
      </c>
      <c r="M9" s="464">
        <f t="shared" si="7"/>
        <v>860</v>
      </c>
      <c r="N9" s="464">
        <f t="shared" si="7"/>
        <v>1326</v>
      </c>
      <c r="O9" s="464">
        <f t="shared" si="7"/>
        <v>2222</v>
      </c>
      <c r="P9" s="464"/>
      <c r="Q9" s="410">
        <f t="shared" si="6"/>
        <v>21716</v>
      </c>
      <c r="R9" s="411"/>
      <c r="S9" s="410">
        <f t="shared" si="1"/>
        <v>2146</v>
      </c>
      <c r="T9" s="467">
        <f t="shared" si="4"/>
        <v>3.5414725069897512E-2</v>
      </c>
      <c r="U9" s="410">
        <f t="shared" si="2"/>
        <v>3882</v>
      </c>
    </row>
    <row r="10" spans="1:25" ht="15.75" customHeight="1">
      <c r="A10" s="466"/>
      <c r="B10" s="462"/>
      <c r="C10" s="463" t="s">
        <v>330</v>
      </c>
      <c r="D10" s="409"/>
      <c r="E10" s="464">
        <f t="shared" ref="E10:K10" si="8">E26+E39</f>
        <v>0</v>
      </c>
      <c r="F10" s="464">
        <f t="shared" si="8"/>
        <v>0</v>
      </c>
      <c r="G10" s="464">
        <f t="shared" si="8"/>
        <v>0</v>
      </c>
      <c r="H10" s="464">
        <f t="shared" si="8"/>
        <v>0</v>
      </c>
      <c r="I10" s="464">
        <f t="shared" si="8"/>
        <v>0</v>
      </c>
      <c r="J10" s="464">
        <f t="shared" si="8"/>
        <v>0</v>
      </c>
      <c r="K10" s="464">
        <f t="shared" si="8"/>
        <v>0</v>
      </c>
      <c r="L10" s="464">
        <f>L26+L39</f>
        <v>780</v>
      </c>
      <c r="M10" s="464">
        <f t="shared" ref="M10:P10" si="9">M26+M39</f>
        <v>1802</v>
      </c>
      <c r="N10" s="464">
        <f t="shared" si="9"/>
        <v>1828</v>
      </c>
      <c r="O10" s="464">
        <f t="shared" si="9"/>
        <v>1167</v>
      </c>
      <c r="P10" s="464">
        <f t="shared" si="9"/>
        <v>0</v>
      </c>
      <c r="Q10" s="410">
        <f t="shared" si="6"/>
        <v>5577</v>
      </c>
      <c r="R10" s="411"/>
      <c r="S10" s="410">
        <f t="shared" si="1"/>
        <v>0</v>
      </c>
      <c r="T10" s="467" t="str">
        <f t="shared" si="4"/>
        <v/>
      </c>
      <c r="U10" s="410">
        <f t="shared" si="2"/>
        <v>0</v>
      </c>
    </row>
    <row r="11" spans="1:25" ht="15.75" customHeight="1">
      <c r="A11" s="466"/>
      <c r="B11" s="600" t="s">
        <v>237</v>
      </c>
      <c r="C11" s="531" t="s">
        <v>257</v>
      </c>
      <c r="D11" s="532"/>
      <c r="E11" s="533">
        <f t="shared" ref="E11:O11" si="10">E27+E40</f>
        <v>58</v>
      </c>
      <c r="F11" s="533">
        <f t="shared" si="10"/>
        <v>0</v>
      </c>
      <c r="G11" s="533">
        <f t="shared" si="10"/>
        <v>0</v>
      </c>
      <c r="H11" s="533">
        <f t="shared" si="10"/>
        <v>0</v>
      </c>
      <c r="I11" s="533">
        <f t="shared" si="10"/>
        <v>5</v>
      </c>
      <c r="J11" s="533">
        <f t="shared" si="10"/>
        <v>16</v>
      </c>
      <c r="K11" s="533">
        <f t="shared" si="10"/>
        <v>6</v>
      </c>
      <c r="L11" s="533">
        <f t="shared" si="10"/>
        <v>1</v>
      </c>
      <c r="M11" s="533">
        <f t="shared" si="10"/>
        <v>3</v>
      </c>
      <c r="N11" s="533">
        <f t="shared" si="10"/>
        <v>17</v>
      </c>
      <c r="O11" s="533">
        <f t="shared" si="10"/>
        <v>3</v>
      </c>
      <c r="P11" s="533">
        <f>P27+P40</f>
        <v>0</v>
      </c>
      <c r="Q11" s="534">
        <f>SUM(E11:P11)</f>
        <v>109</v>
      </c>
      <c r="R11" s="411"/>
      <c r="S11" s="534">
        <f t="shared" si="1"/>
        <v>0</v>
      </c>
      <c r="T11" s="561" t="str">
        <f t="shared" si="4"/>
        <v/>
      </c>
      <c r="U11" s="534">
        <f t="shared" si="2"/>
        <v>0</v>
      </c>
    </row>
    <row r="12" spans="1:25" ht="15.75" customHeight="1">
      <c r="A12" s="466"/>
      <c r="B12" s="601"/>
      <c r="C12" s="511" t="s">
        <v>328</v>
      </c>
      <c r="D12" s="459"/>
      <c r="E12" s="512">
        <f>E28+E41</f>
        <v>894</v>
      </c>
      <c r="F12" s="512">
        <f t="shared" ref="F12:P12" si="11">F28+F41</f>
        <v>943</v>
      </c>
      <c r="G12" s="512">
        <f t="shared" si="11"/>
        <v>2475</v>
      </c>
      <c r="H12" s="512">
        <f t="shared" si="11"/>
        <v>2466</v>
      </c>
      <c r="I12" s="512">
        <f t="shared" si="11"/>
        <v>1500</v>
      </c>
      <c r="J12" s="512">
        <f t="shared" si="11"/>
        <v>1572</v>
      </c>
      <c r="K12" s="512">
        <f t="shared" si="11"/>
        <v>1112</v>
      </c>
      <c r="L12" s="512">
        <f t="shared" si="11"/>
        <v>1107</v>
      </c>
      <c r="M12" s="512">
        <f t="shared" si="11"/>
        <v>504</v>
      </c>
      <c r="N12" s="512">
        <f t="shared" si="11"/>
        <v>502</v>
      </c>
      <c r="O12" s="512">
        <f t="shared" si="11"/>
        <v>457</v>
      </c>
      <c r="P12" s="512">
        <f t="shared" si="11"/>
        <v>0</v>
      </c>
      <c r="Q12" s="411">
        <f>SUM(E12:P12)</f>
        <v>13532</v>
      </c>
      <c r="R12" s="411"/>
      <c r="S12" s="411">
        <f t="shared" si="1"/>
        <v>1669</v>
      </c>
      <c r="T12" s="562">
        <f t="shared" si="4"/>
        <v>-0.72618334331935297</v>
      </c>
      <c r="U12" s="411">
        <f t="shared" si="2"/>
        <v>0</v>
      </c>
    </row>
    <row r="13" spans="1:25" ht="15.75" customHeight="1">
      <c r="A13" s="461"/>
      <c r="B13" s="462" t="s">
        <v>32</v>
      </c>
      <c r="C13" s="463" t="s">
        <v>33</v>
      </c>
      <c r="D13" s="468">
        <f>D29+D42</f>
        <v>0</v>
      </c>
      <c r="E13" s="464">
        <f>E29+E42</f>
        <v>1100</v>
      </c>
      <c r="F13" s="464">
        <f t="shared" ref="F13:P13" si="12">F29+F42</f>
        <v>796</v>
      </c>
      <c r="G13" s="464">
        <f t="shared" si="12"/>
        <v>691</v>
      </c>
      <c r="H13" s="464">
        <f t="shared" si="12"/>
        <v>604</v>
      </c>
      <c r="I13" s="464">
        <f t="shared" si="12"/>
        <v>884</v>
      </c>
      <c r="J13" s="464">
        <f t="shared" si="12"/>
        <v>808</v>
      </c>
      <c r="K13" s="464">
        <f t="shared" si="12"/>
        <v>604</v>
      </c>
      <c r="L13" s="464">
        <f t="shared" si="12"/>
        <v>446</v>
      </c>
      <c r="M13" s="464">
        <f t="shared" si="12"/>
        <v>444</v>
      </c>
      <c r="N13" s="464">
        <f t="shared" si="12"/>
        <v>675</v>
      </c>
      <c r="O13" s="464">
        <f t="shared" si="12"/>
        <v>570</v>
      </c>
      <c r="P13" s="464">
        <f t="shared" si="12"/>
        <v>0</v>
      </c>
      <c r="Q13" s="410">
        <f>SUM(E13:P13)</f>
        <v>7622</v>
      </c>
      <c r="R13" s="411"/>
      <c r="S13" s="410">
        <f t="shared" si="1"/>
        <v>171</v>
      </c>
      <c r="T13" s="465">
        <f t="shared" si="4"/>
        <v>2.3333333333333335</v>
      </c>
      <c r="U13" s="410">
        <f t="shared" si="2"/>
        <v>1196</v>
      </c>
    </row>
    <row r="14" spans="1:25" ht="15.75" customHeight="1">
      <c r="A14" s="466"/>
      <c r="B14" s="462" t="s">
        <v>247</v>
      </c>
      <c r="C14" s="463" t="s">
        <v>216</v>
      </c>
      <c r="D14" s="469"/>
      <c r="E14" s="464">
        <f>E30+E43</f>
        <v>1362</v>
      </c>
      <c r="F14" s="464">
        <f t="shared" ref="F14:P14" si="13">F30+F43</f>
        <v>1106</v>
      </c>
      <c r="G14" s="464">
        <f t="shared" si="13"/>
        <v>1513</v>
      </c>
      <c r="H14" s="464">
        <f t="shared" si="13"/>
        <v>939</v>
      </c>
      <c r="I14" s="464">
        <f t="shared" si="13"/>
        <v>790</v>
      </c>
      <c r="J14" s="464">
        <f t="shared" si="13"/>
        <v>682</v>
      </c>
      <c r="K14" s="464">
        <f t="shared" si="13"/>
        <v>843</v>
      </c>
      <c r="L14" s="464">
        <f t="shared" si="13"/>
        <v>614</v>
      </c>
      <c r="M14" s="464">
        <f t="shared" si="13"/>
        <v>776</v>
      </c>
      <c r="N14" s="464">
        <f t="shared" si="13"/>
        <v>892</v>
      </c>
      <c r="O14" s="464">
        <f t="shared" si="13"/>
        <v>779</v>
      </c>
      <c r="P14" s="464">
        <f t="shared" si="13"/>
        <v>0</v>
      </c>
      <c r="Q14" s="410">
        <f t="shared" si="6"/>
        <v>10296</v>
      </c>
      <c r="R14" s="411"/>
      <c r="S14" s="410">
        <f t="shared" si="1"/>
        <v>558</v>
      </c>
      <c r="T14" s="467">
        <f t="shared" si="4"/>
        <v>0.39605734767025091</v>
      </c>
      <c r="U14" s="410">
        <f t="shared" si="2"/>
        <v>1315</v>
      </c>
    </row>
    <row r="15" spans="1:25" ht="15.75" customHeight="1">
      <c r="A15" s="466"/>
      <c r="B15" s="462"/>
      <c r="C15" s="463" t="s">
        <v>236</v>
      </c>
      <c r="D15" s="469"/>
      <c r="E15" s="464">
        <f>E31+E44</f>
        <v>1343</v>
      </c>
      <c r="F15" s="464">
        <f t="shared" ref="F15:P15" si="14">F31+F44</f>
        <v>1441</v>
      </c>
      <c r="G15" s="464">
        <f t="shared" si="14"/>
        <v>1690</v>
      </c>
      <c r="H15" s="464">
        <f t="shared" si="14"/>
        <v>785</v>
      </c>
      <c r="I15" s="464">
        <f t="shared" si="14"/>
        <v>1095</v>
      </c>
      <c r="J15" s="464">
        <f t="shared" si="14"/>
        <v>902</v>
      </c>
      <c r="K15" s="464">
        <f t="shared" si="14"/>
        <v>1236</v>
      </c>
      <c r="L15" s="464">
        <f t="shared" si="14"/>
        <v>1692</v>
      </c>
      <c r="M15" s="464">
        <f t="shared" si="14"/>
        <v>1691</v>
      </c>
      <c r="N15" s="464">
        <f t="shared" si="14"/>
        <v>1920</v>
      </c>
      <c r="O15" s="464">
        <f t="shared" si="14"/>
        <v>1536</v>
      </c>
      <c r="P15" s="464">
        <f t="shared" si="14"/>
        <v>0</v>
      </c>
      <c r="Q15" s="410">
        <f t="shared" si="6"/>
        <v>15331</v>
      </c>
      <c r="R15" s="411"/>
      <c r="S15" s="410">
        <f t="shared" si="1"/>
        <v>442</v>
      </c>
      <c r="T15" s="467">
        <f t="shared" si="4"/>
        <v>2.4751131221719458</v>
      </c>
      <c r="U15" s="410">
        <f t="shared" si="2"/>
        <v>1511</v>
      </c>
    </row>
    <row r="16" spans="1:25" ht="15.75" customHeight="1">
      <c r="A16" s="470"/>
      <c r="B16" s="590" t="s">
        <v>94</v>
      </c>
      <c r="C16" s="591"/>
      <c r="D16" s="409"/>
      <c r="E16" s="471">
        <f>E32+E45</f>
        <v>9172</v>
      </c>
      <c r="F16" s="471">
        <f t="shared" ref="F16:P16" si="15">F32+F45</f>
        <v>9452</v>
      </c>
      <c r="G16" s="471">
        <f t="shared" si="15"/>
        <v>10702</v>
      </c>
      <c r="H16" s="471">
        <f t="shared" si="15"/>
        <v>9300</v>
      </c>
      <c r="I16" s="471">
        <f t="shared" si="15"/>
        <v>8581</v>
      </c>
      <c r="J16" s="471">
        <f t="shared" si="15"/>
        <v>9358</v>
      </c>
      <c r="K16" s="471">
        <f t="shared" si="15"/>
        <v>8313</v>
      </c>
      <c r="L16" s="471">
        <f t="shared" si="15"/>
        <v>8068</v>
      </c>
      <c r="M16" s="471">
        <f t="shared" si="15"/>
        <v>7637</v>
      </c>
      <c r="N16" s="471">
        <f t="shared" si="15"/>
        <v>9245</v>
      </c>
      <c r="O16" s="471">
        <f t="shared" si="15"/>
        <v>8849</v>
      </c>
      <c r="P16" s="471">
        <f t="shared" si="15"/>
        <v>0</v>
      </c>
      <c r="Q16" s="472">
        <f>SUM(E16:P16)</f>
        <v>98677</v>
      </c>
      <c r="R16" s="411"/>
      <c r="S16" s="413">
        <f>SUM(S6:S15)</f>
        <v>7000</v>
      </c>
      <c r="T16" s="473">
        <f t="shared" si="4"/>
        <v>0.26414285714285723</v>
      </c>
      <c r="U16" s="413">
        <f>SUM(U6:U15)</f>
        <v>11222</v>
      </c>
    </row>
    <row r="17" spans="1:22" ht="15.75" customHeight="1">
      <c r="A17" s="474"/>
      <c r="B17" s="592" t="s">
        <v>80</v>
      </c>
      <c r="C17" s="593"/>
      <c r="D17" s="475"/>
      <c r="E17" s="476">
        <f t="shared" ref="E17:P17" si="16">E16+E49</f>
        <v>9172</v>
      </c>
      <c r="F17" s="476">
        <f t="shared" si="16"/>
        <v>9452</v>
      </c>
      <c r="G17" s="476">
        <f t="shared" si="16"/>
        <v>10702</v>
      </c>
      <c r="H17" s="476">
        <f t="shared" si="16"/>
        <v>9300</v>
      </c>
      <c r="I17" s="476">
        <f t="shared" si="16"/>
        <v>8581</v>
      </c>
      <c r="J17" s="476">
        <f t="shared" si="16"/>
        <v>9358</v>
      </c>
      <c r="K17" s="476">
        <f t="shared" si="16"/>
        <v>8313</v>
      </c>
      <c r="L17" s="476">
        <f t="shared" si="16"/>
        <v>8128</v>
      </c>
      <c r="M17" s="476">
        <f t="shared" si="16"/>
        <v>7637</v>
      </c>
      <c r="N17" s="476">
        <f t="shared" si="16"/>
        <v>9245</v>
      </c>
      <c r="O17" s="476">
        <f t="shared" si="16"/>
        <v>8849</v>
      </c>
      <c r="P17" s="476">
        <f t="shared" si="16"/>
        <v>0</v>
      </c>
      <c r="Q17" s="414">
        <f>SUM(E17:P17)</f>
        <v>98737</v>
      </c>
      <c r="R17" s="477"/>
      <c r="S17" s="414">
        <f>S16+S49</f>
        <v>7000</v>
      </c>
      <c r="T17" s="478">
        <f t="shared" si="4"/>
        <v>0.26414285714285723</v>
      </c>
      <c r="U17" s="414">
        <f>U16+U49</f>
        <v>11222</v>
      </c>
    </row>
    <row r="18" spans="1:22" ht="12" customHeight="1">
      <c r="A18" s="479"/>
      <c r="B18" s="479"/>
      <c r="C18" s="479"/>
      <c r="D18" s="480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81"/>
      <c r="S18" s="415"/>
      <c r="T18" s="415"/>
      <c r="U18" s="415"/>
    </row>
    <row r="19" spans="1:22" ht="12" customHeight="1">
      <c r="A19" s="482"/>
      <c r="B19" s="482"/>
      <c r="C19" s="482"/>
      <c r="D19" s="468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81"/>
      <c r="S19" s="416"/>
      <c r="T19" s="416"/>
      <c r="U19" s="416"/>
    </row>
    <row r="20" spans="1:22" ht="19.5">
      <c r="A20" s="587" t="s">
        <v>39</v>
      </c>
      <c r="B20" s="588"/>
      <c r="C20" s="589"/>
      <c r="D20" s="409"/>
      <c r="E20" s="454" t="s">
        <v>2</v>
      </c>
      <c r="F20" s="455" t="s">
        <v>18</v>
      </c>
      <c r="G20" s="455" t="s">
        <v>19</v>
      </c>
      <c r="H20" s="455" t="s">
        <v>20</v>
      </c>
      <c r="I20" s="455" t="s">
        <v>21</v>
      </c>
      <c r="J20" s="455" t="s">
        <v>22</v>
      </c>
      <c r="K20" s="455" t="s">
        <v>8</v>
      </c>
      <c r="L20" s="455" t="s">
        <v>24</v>
      </c>
      <c r="M20" s="455" t="s">
        <v>25</v>
      </c>
      <c r="N20" s="455" t="s">
        <v>26</v>
      </c>
      <c r="O20" s="455" t="s">
        <v>27</v>
      </c>
      <c r="P20" s="455" t="s">
        <v>28</v>
      </c>
      <c r="Q20" s="408" t="s">
        <v>16</v>
      </c>
      <c r="R20" s="456"/>
      <c r="S20" s="408" t="s">
        <v>262</v>
      </c>
      <c r="T20" s="408" t="s">
        <v>29</v>
      </c>
      <c r="U20" s="408" t="s">
        <v>263</v>
      </c>
    </row>
    <row r="21" spans="1:22" ht="2.25" customHeight="1">
      <c r="A21" s="409"/>
      <c r="B21" s="409"/>
      <c r="C21" s="409"/>
      <c r="D21" s="409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81"/>
      <c r="S21" s="417"/>
      <c r="T21" s="483"/>
      <c r="U21" s="417"/>
    </row>
    <row r="22" spans="1:22" ht="15.75" customHeight="1">
      <c r="A22" s="461" t="s">
        <v>43</v>
      </c>
      <c r="B22" s="462" t="s">
        <v>32</v>
      </c>
      <c r="C22" s="463" t="s">
        <v>223</v>
      </c>
      <c r="D22" s="409"/>
      <c r="E22" s="464">
        <v>104</v>
      </c>
      <c r="F22" s="464">
        <v>88</v>
      </c>
      <c r="G22" s="464">
        <v>118</v>
      </c>
      <c r="H22" s="464">
        <v>99</v>
      </c>
      <c r="I22" s="464">
        <v>89</v>
      </c>
      <c r="J22" s="464">
        <v>123</v>
      </c>
      <c r="K22" s="464">
        <v>106</v>
      </c>
      <c r="L22" s="464">
        <v>82</v>
      </c>
      <c r="M22" s="464">
        <v>50</v>
      </c>
      <c r="N22" s="464">
        <v>82</v>
      </c>
      <c r="O22" s="464">
        <v>69</v>
      </c>
      <c r="P22" s="464"/>
      <c r="Q22" s="410">
        <f t="shared" ref="Q22:Q31" si="17">SUM(E22:P22)</f>
        <v>1010</v>
      </c>
      <c r="R22" s="411"/>
      <c r="S22" s="464">
        <v>98</v>
      </c>
      <c r="T22" s="467">
        <f t="shared" ref="T22:T32" si="18">IFERROR(O22/S22-1,"")</f>
        <v>-0.29591836734693877</v>
      </c>
      <c r="U22" s="410">
        <v>326</v>
      </c>
    </row>
    <row r="23" spans="1:22" ht="15.75" customHeight="1">
      <c r="A23" s="466"/>
      <c r="B23" s="462" t="s">
        <v>256</v>
      </c>
      <c r="C23" s="463" t="s">
        <v>110</v>
      </c>
      <c r="D23" s="409"/>
      <c r="E23" s="464">
        <v>566</v>
      </c>
      <c r="F23" s="464">
        <v>498</v>
      </c>
      <c r="G23" s="464">
        <v>539</v>
      </c>
      <c r="H23" s="464">
        <v>490</v>
      </c>
      <c r="I23" s="464">
        <v>424</v>
      </c>
      <c r="J23" s="464">
        <v>598</v>
      </c>
      <c r="K23" s="464">
        <v>562</v>
      </c>
      <c r="L23" s="464">
        <v>488</v>
      </c>
      <c r="M23" s="464">
        <v>451</v>
      </c>
      <c r="N23" s="464">
        <v>590</v>
      </c>
      <c r="O23" s="464">
        <v>529</v>
      </c>
      <c r="P23" s="464"/>
      <c r="Q23" s="410">
        <f t="shared" si="17"/>
        <v>5735</v>
      </c>
      <c r="R23" s="411"/>
      <c r="S23" s="464">
        <v>480</v>
      </c>
      <c r="T23" s="467">
        <f t="shared" si="18"/>
        <v>0.1020833333333333</v>
      </c>
      <c r="U23" s="410">
        <v>413</v>
      </c>
    </row>
    <row r="24" spans="1:22" ht="15.75" customHeight="1">
      <c r="A24" s="466"/>
      <c r="B24" s="462"/>
      <c r="C24" s="463" t="s">
        <v>235</v>
      </c>
      <c r="D24" s="409"/>
      <c r="E24" s="464">
        <v>61</v>
      </c>
      <c r="F24" s="464">
        <v>53</v>
      </c>
      <c r="G24" s="464">
        <v>46</v>
      </c>
      <c r="H24" s="464">
        <v>42</v>
      </c>
      <c r="I24" s="464">
        <v>54</v>
      </c>
      <c r="J24" s="464">
        <v>85</v>
      </c>
      <c r="K24" s="464">
        <v>87</v>
      </c>
      <c r="L24" s="464">
        <v>85</v>
      </c>
      <c r="M24" s="464">
        <v>64</v>
      </c>
      <c r="N24" s="464">
        <v>42</v>
      </c>
      <c r="O24" s="464">
        <v>1</v>
      </c>
      <c r="P24" s="464"/>
      <c r="Q24" s="410">
        <f t="shared" si="17"/>
        <v>620</v>
      </c>
      <c r="R24" s="411"/>
      <c r="S24" s="464">
        <v>95</v>
      </c>
      <c r="T24" s="467">
        <f t="shared" si="18"/>
        <v>-0.98947368421052628</v>
      </c>
      <c r="U24" s="418">
        <v>117</v>
      </c>
    </row>
    <row r="25" spans="1:22" ht="15.75" customHeight="1">
      <c r="A25" s="466"/>
      <c r="B25" s="462"/>
      <c r="C25" s="463" t="s">
        <v>248</v>
      </c>
      <c r="D25" s="409"/>
      <c r="E25" s="464">
        <v>1462</v>
      </c>
      <c r="F25" s="464">
        <v>1540</v>
      </c>
      <c r="G25" s="464">
        <v>1366</v>
      </c>
      <c r="H25" s="464">
        <v>1148</v>
      </c>
      <c r="I25" s="464">
        <v>1552</v>
      </c>
      <c r="J25" s="464">
        <v>1424</v>
      </c>
      <c r="K25" s="464">
        <v>1310</v>
      </c>
      <c r="L25" s="464">
        <v>915</v>
      </c>
      <c r="M25" s="464">
        <v>632</v>
      </c>
      <c r="N25" s="464">
        <v>724</v>
      </c>
      <c r="O25" s="464">
        <v>644</v>
      </c>
      <c r="P25" s="464"/>
      <c r="Q25" s="410">
        <f t="shared" si="17"/>
        <v>12717</v>
      </c>
      <c r="R25" s="411"/>
      <c r="S25" s="464">
        <v>1546</v>
      </c>
      <c r="T25" s="467">
        <f t="shared" si="18"/>
        <v>-0.58344113842173351</v>
      </c>
      <c r="U25" s="418">
        <v>3677</v>
      </c>
    </row>
    <row r="26" spans="1:22" ht="15.75" customHeight="1">
      <c r="A26" s="466"/>
      <c r="B26" s="462"/>
      <c r="C26" s="463" t="s">
        <v>330</v>
      </c>
      <c r="D26" s="409"/>
      <c r="E26" s="464"/>
      <c r="F26" s="464"/>
      <c r="G26" s="464"/>
      <c r="H26" s="464"/>
      <c r="I26" s="464"/>
      <c r="J26" s="464"/>
      <c r="K26" s="464"/>
      <c r="L26" s="464">
        <v>780</v>
      </c>
      <c r="M26" s="464">
        <v>1686</v>
      </c>
      <c r="N26" s="464">
        <v>1482</v>
      </c>
      <c r="O26" s="464">
        <v>693</v>
      </c>
      <c r="P26" s="464"/>
      <c r="Q26" s="410">
        <f t="shared" si="17"/>
        <v>4641</v>
      </c>
      <c r="R26" s="411"/>
      <c r="S26" s="464">
        <v>0</v>
      </c>
      <c r="T26" s="467" t="str">
        <f t="shared" si="18"/>
        <v/>
      </c>
      <c r="U26" s="418">
        <v>0</v>
      </c>
    </row>
    <row r="27" spans="1:22" ht="15.75" customHeight="1">
      <c r="A27" s="466"/>
      <c r="B27" s="530" t="s">
        <v>237</v>
      </c>
      <c r="C27" s="531" t="s">
        <v>257</v>
      </c>
      <c r="D27" s="532"/>
      <c r="E27" s="533"/>
      <c r="F27" s="533"/>
      <c r="G27" s="533"/>
      <c r="H27" s="533"/>
      <c r="I27" s="533"/>
      <c r="J27" s="533">
        <v>15</v>
      </c>
      <c r="K27" s="533">
        <v>6</v>
      </c>
      <c r="L27" s="533">
        <v>1</v>
      </c>
      <c r="M27" s="533">
        <v>3</v>
      </c>
      <c r="N27" s="533">
        <v>5</v>
      </c>
      <c r="O27" s="533">
        <v>3</v>
      </c>
      <c r="P27" s="533"/>
      <c r="Q27" s="534">
        <f>SUM(E27:P27)</f>
        <v>33</v>
      </c>
      <c r="R27" s="411"/>
      <c r="S27" s="533">
        <v>0</v>
      </c>
      <c r="T27" s="535" t="str">
        <f t="shared" si="18"/>
        <v/>
      </c>
      <c r="U27" s="534">
        <v>0</v>
      </c>
    </row>
    <row r="28" spans="1:22" ht="15.75" customHeight="1">
      <c r="A28" s="466"/>
      <c r="B28" s="529"/>
      <c r="C28" s="511" t="s">
        <v>259</v>
      </c>
      <c r="D28" s="459"/>
      <c r="E28" s="512">
        <v>27</v>
      </c>
      <c r="F28" s="512">
        <v>400</v>
      </c>
      <c r="G28" s="512">
        <v>1443</v>
      </c>
      <c r="H28" s="512">
        <v>767</v>
      </c>
      <c r="I28" s="512">
        <v>688</v>
      </c>
      <c r="J28" s="512">
        <v>567</v>
      </c>
      <c r="K28" s="512">
        <v>778</v>
      </c>
      <c r="L28" s="512">
        <v>377</v>
      </c>
      <c r="M28" s="512">
        <v>287</v>
      </c>
      <c r="N28" s="512">
        <v>347</v>
      </c>
      <c r="O28" s="512">
        <v>332</v>
      </c>
      <c r="P28" s="512"/>
      <c r="Q28" s="411">
        <f>SUM(E28:P28)</f>
        <v>6013</v>
      </c>
      <c r="R28" s="411"/>
      <c r="S28" s="512">
        <v>1667</v>
      </c>
      <c r="T28" s="498">
        <f t="shared" si="18"/>
        <v>-0.80083983203359321</v>
      </c>
      <c r="U28" s="411">
        <v>0</v>
      </c>
    </row>
    <row r="29" spans="1:22" ht="15.75" customHeight="1">
      <c r="A29" s="461"/>
      <c r="B29" s="462" t="s">
        <v>32</v>
      </c>
      <c r="C29" s="463" t="s">
        <v>33</v>
      </c>
      <c r="D29" s="409"/>
      <c r="E29" s="464">
        <v>180</v>
      </c>
      <c r="F29" s="464">
        <v>175</v>
      </c>
      <c r="G29" s="464">
        <v>175</v>
      </c>
      <c r="H29" s="464">
        <v>174</v>
      </c>
      <c r="I29" s="464">
        <v>220</v>
      </c>
      <c r="J29" s="464">
        <v>148</v>
      </c>
      <c r="K29" s="464">
        <v>195</v>
      </c>
      <c r="L29" s="464">
        <v>166</v>
      </c>
      <c r="M29" s="464">
        <v>137</v>
      </c>
      <c r="N29" s="464">
        <v>132</v>
      </c>
      <c r="O29" s="464">
        <v>112</v>
      </c>
      <c r="P29" s="464"/>
      <c r="Q29" s="410">
        <f>SUM(E29:P29)</f>
        <v>1814</v>
      </c>
      <c r="R29" s="411"/>
      <c r="S29" s="464">
        <v>170</v>
      </c>
      <c r="T29" s="467">
        <f t="shared" si="18"/>
        <v>-0.3411764705882353</v>
      </c>
      <c r="U29" s="410">
        <v>360</v>
      </c>
    </row>
    <row r="30" spans="1:22" ht="15.75" customHeight="1">
      <c r="A30" s="466"/>
      <c r="B30" s="462" t="s">
        <v>247</v>
      </c>
      <c r="C30" s="463" t="s">
        <v>216</v>
      </c>
      <c r="D30" s="469"/>
      <c r="E30" s="464">
        <v>724</v>
      </c>
      <c r="F30" s="464">
        <v>550</v>
      </c>
      <c r="G30" s="464">
        <v>555</v>
      </c>
      <c r="H30" s="464">
        <v>530</v>
      </c>
      <c r="I30" s="464">
        <v>534</v>
      </c>
      <c r="J30" s="464">
        <v>627</v>
      </c>
      <c r="K30" s="464">
        <v>704</v>
      </c>
      <c r="L30" s="464">
        <v>533</v>
      </c>
      <c r="M30" s="464">
        <v>758</v>
      </c>
      <c r="N30" s="464">
        <v>691</v>
      </c>
      <c r="O30" s="464">
        <v>616</v>
      </c>
      <c r="P30" s="464"/>
      <c r="Q30" s="410">
        <f t="shared" si="17"/>
        <v>6822</v>
      </c>
      <c r="R30" s="411"/>
      <c r="S30" s="464">
        <v>557</v>
      </c>
      <c r="T30" s="467">
        <f t="shared" si="18"/>
        <v>0.10592459605026927</v>
      </c>
      <c r="U30" s="410">
        <v>875</v>
      </c>
    </row>
    <row r="31" spans="1:22" ht="15.75" customHeight="1">
      <c r="A31" s="466"/>
      <c r="B31" s="462"/>
      <c r="C31" s="463" t="s">
        <v>236</v>
      </c>
      <c r="D31" s="469"/>
      <c r="E31" s="464">
        <v>638</v>
      </c>
      <c r="F31" s="464">
        <v>444</v>
      </c>
      <c r="G31" s="464">
        <v>460</v>
      </c>
      <c r="H31" s="464">
        <v>413</v>
      </c>
      <c r="I31" s="464">
        <v>440</v>
      </c>
      <c r="J31" s="464">
        <v>515</v>
      </c>
      <c r="K31" s="464">
        <v>489</v>
      </c>
      <c r="L31" s="464">
        <v>516</v>
      </c>
      <c r="M31" s="464">
        <v>467</v>
      </c>
      <c r="N31" s="464">
        <v>409</v>
      </c>
      <c r="O31" s="464">
        <v>310</v>
      </c>
      <c r="P31" s="464"/>
      <c r="Q31" s="410">
        <f t="shared" si="17"/>
        <v>5101</v>
      </c>
      <c r="R31" s="411"/>
      <c r="S31" s="464">
        <v>437</v>
      </c>
      <c r="T31" s="467">
        <f t="shared" si="18"/>
        <v>-0.29061784897025167</v>
      </c>
      <c r="U31" s="410">
        <v>653</v>
      </c>
      <c r="V31" s="484"/>
    </row>
    <row r="32" spans="1:22" ht="15.75" customHeight="1">
      <c r="A32" s="474"/>
      <c r="B32" s="594" t="s">
        <v>81</v>
      </c>
      <c r="C32" s="595"/>
      <c r="D32" s="485"/>
      <c r="E32" s="486">
        <f t="shared" ref="E32:P32" si="19">SUM(E22:E31)</f>
        <v>3762</v>
      </c>
      <c r="F32" s="486">
        <f t="shared" si="19"/>
        <v>3748</v>
      </c>
      <c r="G32" s="486">
        <f t="shared" si="19"/>
        <v>4702</v>
      </c>
      <c r="H32" s="486">
        <f t="shared" si="19"/>
        <v>3663</v>
      </c>
      <c r="I32" s="486">
        <f t="shared" si="19"/>
        <v>4001</v>
      </c>
      <c r="J32" s="486">
        <f t="shared" si="19"/>
        <v>4102</v>
      </c>
      <c r="K32" s="486">
        <f t="shared" si="19"/>
        <v>4237</v>
      </c>
      <c r="L32" s="486">
        <f t="shared" si="19"/>
        <v>3943</v>
      </c>
      <c r="M32" s="486">
        <f t="shared" si="19"/>
        <v>4535</v>
      </c>
      <c r="N32" s="486">
        <f t="shared" si="19"/>
        <v>4504</v>
      </c>
      <c r="O32" s="486">
        <f t="shared" si="19"/>
        <v>3309</v>
      </c>
      <c r="P32" s="486">
        <f t="shared" si="19"/>
        <v>0</v>
      </c>
      <c r="Q32" s="421">
        <f>SUM(E32:P32)</f>
        <v>44506</v>
      </c>
      <c r="R32" s="487"/>
      <c r="S32" s="486">
        <f>SUM(S22:S31)</f>
        <v>5050</v>
      </c>
      <c r="T32" s="543">
        <f t="shared" si="18"/>
        <v>-0.34475247524752473</v>
      </c>
      <c r="U32" s="421">
        <f>SUM(U22:U31)</f>
        <v>6421</v>
      </c>
    </row>
    <row r="33" spans="1:21" ht="12" customHeight="1">
      <c r="A33" s="485"/>
      <c r="B33" s="485"/>
      <c r="C33" s="485"/>
      <c r="D33" s="409"/>
      <c r="E33" s="417"/>
      <c r="F33" s="417"/>
      <c r="G33" s="417"/>
      <c r="H33" s="488"/>
      <c r="I33" s="417"/>
      <c r="J33" s="417"/>
      <c r="K33" s="488"/>
      <c r="L33" s="417"/>
      <c r="M33" s="417"/>
      <c r="N33" s="417"/>
      <c r="O33" s="488"/>
      <c r="P33" s="417"/>
      <c r="Q33" s="489"/>
      <c r="R33" s="481"/>
      <c r="S33" s="490"/>
      <c r="T33" s="483" t="str">
        <f>IFERROR(M33/S33-1,"")</f>
        <v/>
      </c>
      <c r="U33" s="417"/>
    </row>
    <row r="34" spans="1:21" ht="19.5">
      <c r="A34" s="587" t="s">
        <v>45</v>
      </c>
      <c r="B34" s="588"/>
      <c r="C34" s="589"/>
      <c r="D34" s="409"/>
      <c r="E34" s="454" t="s">
        <v>2</v>
      </c>
      <c r="F34" s="455" t="s">
        <v>18</v>
      </c>
      <c r="G34" s="455" t="s">
        <v>19</v>
      </c>
      <c r="H34" s="455" t="s">
        <v>20</v>
      </c>
      <c r="I34" s="455" t="s">
        <v>21</v>
      </c>
      <c r="J34" s="455" t="s">
        <v>22</v>
      </c>
      <c r="K34" s="455" t="s">
        <v>8</v>
      </c>
      <c r="L34" s="455" t="s">
        <v>24</v>
      </c>
      <c r="M34" s="455" t="s">
        <v>25</v>
      </c>
      <c r="N34" s="455" t="s">
        <v>26</v>
      </c>
      <c r="O34" s="455" t="s">
        <v>27</v>
      </c>
      <c r="P34" s="455" t="s">
        <v>28</v>
      </c>
      <c r="Q34" s="408" t="s">
        <v>16</v>
      </c>
      <c r="R34" s="456"/>
      <c r="S34" s="408" t="s">
        <v>262</v>
      </c>
      <c r="T34" s="408" t="s">
        <v>249</v>
      </c>
      <c r="U34" s="408" t="s">
        <v>263</v>
      </c>
    </row>
    <row r="35" spans="1:21" ht="15.75" customHeight="1">
      <c r="A35" s="466" t="s">
        <v>246</v>
      </c>
      <c r="B35" s="462" t="s">
        <v>32</v>
      </c>
      <c r="C35" s="463" t="s">
        <v>85</v>
      </c>
      <c r="D35" s="409"/>
      <c r="E35" s="464">
        <v>773</v>
      </c>
      <c r="F35" s="464">
        <v>955</v>
      </c>
      <c r="G35" s="464">
        <v>571</v>
      </c>
      <c r="H35" s="464">
        <v>999</v>
      </c>
      <c r="I35" s="464">
        <v>1132</v>
      </c>
      <c r="J35" s="464">
        <v>979</v>
      </c>
      <c r="K35" s="464">
        <v>922</v>
      </c>
      <c r="L35" s="464">
        <v>731</v>
      </c>
      <c r="M35" s="464">
        <v>623</v>
      </c>
      <c r="N35" s="464">
        <v>504</v>
      </c>
      <c r="O35" s="464">
        <v>780</v>
      </c>
      <c r="P35" s="464"/>
      <c r="Q35" s="410">
        <f t="shared" ref="Q35:Q44" si="20">SUM(E35:P35)</f>
        <v>8969</v>
      </c>
      <c r="R35" s="411"/>
      <c r="S35" s="464">
        <v>643</v>
      </c>
      <c r="T35" s="467">
        <f t="shared" ref="T35:T45" si="21">IFERROR(O35/S35-1,"")</f>
        <v>0.21306376360808699</v>
      </c>
      <c r="U35" s="410">
        <v>1824</v>
      </c>
    </row>
    <row r="36" spans="1:21" ht="15.75" customHeight="1">
      <c r="A36" s="466"/>
      <c r="B36" s="462" t="s">
        <v>255</v>
      </c>
      <c r="C36" s="463" t="s">
        <v>110</v>
      </c>
      <c r="D36" s="409"/>
      <c r="E36" s="464">
        <v>664</v>
      </c>
      <c r="F36" s="464">
        <v>682</v>
      </c>
      <c r="G36" s="464">
        <v>642</v>
      </c>
      <c r="H36" s="464">
        <v>219</v>
      </c>
      <c r="I36" s="464">
        <v>580</v>
      </c>
      <c r="J36" s="464">
        <v>947</v>
      </c>
      <c r="K36" s="464">
        <v>787</v>
      </c>
      <c r="L36" s="464">
        <v>680</v>
      </c>
      <c r="M36" s="464">
        <v>357</v>
      </c>
      <c r="N36" s="464">
        <v>867</v>
      </c>
      <c r="O36" s="464">
        <v>736</v>
      </c>
      <c r="P36" s="464"/>
      <c r="Q36" s="410">
        <f t="shared" si="20"/>
        <v>7161</v>
      </c>
      <c r="R36" s="411"/>
      <c r="S36" s="464">
        <v>417</v>
      </c>
      <c r="T36" s="467">
        <f t="shared" si="21"/>
        <v>0.76498800959232605</v>
      </c>
      <c r="U36" s="410">
        <v>325</v>
      </c>
    </row>
    <row r="37" spans="1:21" ht="15.75" customHeight="1">
      <c r="A37" s="466"/>
      <c r="B37" s="462"/>
      <c r="C37" s="463" t="s">
        <v>235</v>
      </c>
      <c r="D37" s="409"/>
      <c r="E37" s="464">
        <v>127</v>
      </c>
      <c r="F37" s="464">
        <v>772</v>
      </c>
      <c r="G37" s="464">
        <v>19</v>
      </c>
      <c r="H37" s="464">
        <v>19</v>
      </c>
      <c r="I37" s="464">
        <v>62</v>
      </c>
      <c r="J37" s="464"/>
      <c r="K37" s="464"/>
      <c r="L37" s="464">
        <v>-12</v>
      </c>
      <c r="M37" s="464">
        <v>12</v>
      </c>
      <c r="N37" s="464"/>
      <c r="O37" s="464"/>
      <c r="P37" s="464"/>
      <c r="Q37" s="410">
        <f t="shared" si="20"/>
        <v>999</v>
      </c>
      <c r="R37" s="411"/>
      <c r="S37" s="464">
        <v>281</v>
      </c>
      <c r="T37" s="467">
        <f t="shared" si="21"/>
        <v>-1</v>
      </c>
      <c r="U37" s="410">
        <v>313</v>
      </c>
    </row>
    <row r="38" spans="1:21" ht="15.75" customHeight="1">
      <c r="A38" s="466"/>
      <c r="B38" s="462"/>
      <c r="C38" s="463" t="s">
        <v>248</v>
      </c>
      <c r="D38" s="409"/>
      <c r="E38" s="464">
        <v>658</v>
      </c>
      <c r="F38" s="464">
        <v>578</v>
      </c>
      <c r="G38" s="464">
        <v>1032</v>
      </c>
      <c r="H38" s="573">
        <v>1490</v>
      </c>
      <c r="I38" s="464">
        <v>414</v>
      </c>
      <c r="J38" s="464">
        <v>1222</v>
      </c>
      <c r="K38" s="464">
        <v>738</v>
      </c>
      <c r="L38" s="464">
        <v>459</v>
      </c>
      <c r="M38" s="464">
        <v>228</v>
      </c>
      <c r="N38" s="464">
        <v>602</v>
      </c>
      <c r="O38" s="464">
        <v>1578</v>
      </c>
      <c r="P38" s="464"/>
      <c r="Q38" s="410">
        <f t="shared" si="20"/>
        <v>8999</v>
      </c>
      <c r="R38" s="411"/>
      <c r="S38" s="464">
        <v>600</v>
      </c>
      <c r="T38" s="467">
        <f t="shared" si="21"/>
        <v>1.63</v>
      </c>
      <c r="U38" s="410">
        <v>205</v>
      </c>
    </row>
    <row r="39" spans="1:21" ht="15.75" customHeight="1">
      <c r="A39" s="466"/>
      <c r="B39" s="462"/>
      <c r="C39" s="463" t="s">
        <v>330</v>
      </c>
      <c r="D39" s="409"/>
      <c r="E39" s="464"/>
      <c r="F39" s="464"/>
      <c r="G39" s="464"/>
      <c r="H39" s="573"/>
      <c r="I39" s="464"/>
      <c r="J39" s="464"/>
      <c r="K39" s="464"/>
      <c r="L39" s="464"/>
      <c r="M39" s="464">
        <v>116</v>
      </c>
      <c r="N39" s="464">
        <v>346</v>
      </c>
      <c r="O39" s="464">
        <v>474</v>
      </c>
      <c r="P39" s="464"/>
      <c r="Q39" s="410">
        <f t="shared" si="20"/>
        <v>936</v>
      </c>
      <c r="R39" s="411"/>
      <c r="S39" s="464">
        <v>0</v>
      </c>
      <c r="T39" s="467" t="str">
        <f t="shared" si="21"/>
        <v/>
      </c>
      <c r="U39" s="410">
        <v>0</v>
      </c>
    </row>
    <row r="40" spans="1:21" ht="15.75" customHeight="1">
      <c r="A40" s="466"/>
      <c r="B40" s="530" t="s">
        <v>237</v>
      </c>
      <c r="C40" s="531" t="s">
        <v>254</v>
      </c>
      <c r="D40" s="532"/>
      <c r="E40" s="533">
        <v>58</v>
      </c>
      <c r="F40" s="533"/>
      <c r="G40" s="533"/>
      <c r="H40" s="533"/>
      <c r="I40" s="533">
        <v>5</v>
      </c>
      <c r="J40" s="533">
        <v>1</v>
      </c>
      <c r="K40" s="533"/>
      <c r="L40" s="533"/>
      <c r="M40" s="533"/>
      <c r="N40" s="533">
        <v>12</v>
      </c>
      <c r="O40" s="533"/>
      <c r="P40" s="533"/>
      <c r="Q40" s="534">
        <f>SUM(E40:P40)</f>
        <v>76</v>
      </c>
      <c r="R40" s="411"/>
      <c r="S40" s="533"/>
      <c r="T40" s="535" t="str">
        <f t="shared" si="21"/>
        <v/>
      </c>
      <c r="U40" s="534">
        <v>0</v>
      </c>
    </row>
    <row r="41" spans="1:21" ht="15.75" customHeight="1">
      <c r="A41" s="466"/>
      <c r="B41" s="529"/>
      <c r="C41" s="511" t="s">
        <v>259</v>
      </c>
      <c r="D41" s="459"/>
      <c r="E41" s="512">
        <v>867</v>
      </c>
      <c r="F41" s="512">
        <v>543</v>
      </c>
      <c r="G41" s="512">
        <v>1032</v>
      </c>
      <c r="H41" s="512">
        <v>1699</v>
      </c>
      <c r="I41" s="512">
        <v>812</v>
      </c>
      <c r="J41" s="512">
        <v>1005</v>
      </c>
      <c r="K41" s="512">
        <v>334</v>
      </c>
      <c r="L41" s="512">
        <v>730</v>
      </c>
      <c r="M41" s="512">
        <v>217</v>
      </c>
      <c r="N41" s="512">
        <v>155</v>
      </c>
      <c r="O41" s="512">
        <v>125</v>
      </c>
      <c r="P41" s="512"/>
      <c r="Q41" s="411">
        <f>SUM(E41:P41)</f>
        <v>7519</v>
      </c>
      <c r="R41" s="411"/>
      <c r="S41" s="512">
        <v>2</v>
      </c>
      <c r="T41" s="498">
        <f t="shared" si="21"/>
        <v>61.5</v>
      </c>
      <c r="U41" s="411">
        <v>0</v>
      </c>
    </row>
    <row r="42" spans="1:21" ht="15.75" customHeight="1">
      <c r="A42" s="461"/>
      <c r="B42" s="462" t="s">
        <v>32</v>
      </c>
      <c r="C42" s="463" t="s">
        <v>33</v>
      </c>
      <c r="D42" s="409"/>
      <c r="E42" s="464">
        <v>920</v>
      </c>
      <c r="F42" s="464">
        <v>621</v>
      </c>
      <c r="G42" s="464">
        <v>516</v>
      </c>
      <c r="H42" s="464">
        <v>430</v>
      </c>
      <c r="I42" s="464">
        <v>664</v>
      </c>
      <c r="J42" s="464">
        <v>660</v>
      </c>
      <c r="K42" s="464">
        <v>409</v>
      </c>
      <c r="L42" s="464">
        <v>280</v>
      </c>
      <c r="M42" s="464">
        <v>307</v>
      </c>
      <c r="N42" s="464">
        <v>543</v>
      </c>
      <c r="O42" s="464">
        <v>458</v>
      </c>
      <c r="P42" s="464"/>
      <c r="Q42" s="410">
        <f>SUM(E42:P42)</f>
        <v>5808</v>
      </c>
      <c r="R42" s="411"/>
      <c r="S42" s="464">
        <v>1</v>
      </c>
      <c r="T42" s="467">
        <f t="shared" si="21"/>
        <v>457</v>
      </c>
      <c r="U42" s="333">
        <v>836</v>
      </c>
    </row>
    <row r="43" spans="1:21" ht="15.75" customHeight="1">
      <c r="A43" s="466"/>
      <c r="B43" s="462" t="s">
        <v>247</v>
      </c>
      <c r="C43" s="463" t="s">
        <v>216</v>
      </c>
      <c r="D43" s="469"/>
      <c r="E43" s="464">
        <v>638</v>
      </c>
      <c r="F43" s="464">
        <v>556</v>
      </c>
      <c r="G43" s="464">
        <v>958</v>
      </c>
      <c r="H43" s="464">
        <v>409</v>
      </c>
      <c r="I43" s="464">
        <v>256</v>
      </c>
      <c r="J43" s="464">
        <v>55</v>
      </c>
      <c r="K43" s="464">
        <v>139</v>
      </c>
      <c r="L43" s="464">
        <v>81</v>
      </c>
      <c r="M43" s="464">
        <v>18</v>
      </c>
      <c r="N43" s="464">
        <v>201</v>
      </c>
      <c r="O43" s="464">
        <v>163</v>
      </c>
      <c r="P43" s="464"/>
      <c r="Q43" s="410">
        <f t="shared" si="20"/>
        <v>3474</v>
      </c>
      <c r="R43" s="411"/>
      <c r="S43" s="464">
        <v>1</v>
      </c>
      <c r="T43" s="467">
        <f t="shared" si="21"/>
        <v>162</v>
      </c>
      <c r="U43" s="333">
        <v>440</v>
      </c>
    </row>
    <row r="44" spans="1:21" ht="15.75" customHeight="1">
      <c r="A44" s="466"/>
      <c r="B44" s="462"/>
      <c r="C44" s="463" t="s">
        <v>236</v>
      </c>
      <c r="D44" s="469"/>
      <c r="E44" s="464">
        <v>705</v>
      </c>
      <c r="F44" s="464">
        <v>997</v>
      </c>
      <c r="G44" s="464">
        <v>1230</v>
      </c>
      <c r="H44" s="573">
        <v>372</v>
      </c>
      <c r="I44" s="464">
        <v>655</v>
      </c>
      <c r="J44" s="464">
        <v>387</v>
      </c>
      <c r="K44" s="464">
        <v>747</v>
      </c>
      <c r="L44" s="464">
        <v>1176</v>
      </c>
      <c r="M44" s="464">
        <v>1224</v>
      </c>
      <c r="N44" s="464">
        <v>1511</v>
      </c>
      <c r="O44" s="464">
        <v>1226</v>
      </c>
      <c r="P44" s="464"/>
      <c r="Q44" s="410">
        <f t="shared" si="20"/>
        <v>10230</v>
      </c>
      <c r="R44" s="411"/>
      <c r="S44" s="464">
        <v>5</v>
      </c>
      <c r="T44" s="467">
        <f t="shared" si="21"/>
        <v>244.2</v>
      </c>
      <c r="U44" s="410">
        <v>858</v>
      </c>
    </row>
    <row r="45" spans="1:21" ht="15.75" customHeight="1">
      <c r="A45" s="474"/>
      <c r="B45" s="594" t="s">
        <v>97</v>
      </c>
      <c r="C45" s="595"/>
      <c r="D45" s="485"/>
      <c r="E45" s="486">
        <f t="shared" ref="E45:P45" si="22">SUM(E35:E44)</f>
        <v>5410</v>
      </c>
      <c r="F45" s="486">
        <f t="shared" si="22"/>
        <v>5704</v>
      </c>
      <c r="G45" s="486">
        <f t="shared" si="22"/>
        <v>6000</v>
      </c>
      <c r="H45" s="486">
        <f t="shared" si="22"/>
        <v>5637</v>
      </c>
      <c r="I45" s="486">
        <f t="shared" si="22"/>
        <v>4580</v>
      </c>
      <c r="J45" s="486">
        <f t="shared" si="22"/>
        <v>5256</v>
      </c>
      <c r="K45" s="486">
        <f t="shared" si="22"/>
        <v>4076</v>
      </c>
      <c r="L45" s="486">
        <f t="shared" si="22"/>
        <v>4125</v>
      </c>
      <c r="M45" s="486">
        <f t="shared" si="22"/>
        <v>3102</v>
      </c>
      <c r="N45" s="486">
        <f t="shared" si="22"/>
        <v>4741</v>
      </c>
      <c r="O45" s="486">
        <f t="shared" si="22"/>
        <v>5540</v>
      </c>
      <c r="P45" s="486">
        <f t="shared" si="22"/>
        <v>0</v>
      </c>
      <c r="Q45" s="421">
        <f>SUM(E45:P45)</f>
        <v>54171</v>
      </c>
      <c r="R45" s="487"/>
      <c r="S45" s="486">
        <f>SUM(S35:S44)</f>
        <v>1950</v>
      </c>
      <c r="T45" s="491">
        <f t="shared" si="21"/>
        <v>1.8410256410256411</v>
      </c>
      <c r="U45" s="421">
        <f>SUM(U35:U44)</f>
        <v>4801</v>
      </c>
    </row>
    <row r="46" spans="1:21" ht="2.25" customHeight="1">
      <c r="A46" s="485"/>
      <c r="B46" s="485"/>
      <c r="C46" s="485"/>
      <c r="D46" s="409"/>
      <c r="E46" s="49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93"/>
      <c r="S46" s="420"/>
      <c r="T46" s="494" t="str">
        <f t="shared" ref="T46:T49" si="23">IFERROR(L46/S46-1,"")</f>
        <v/>
      </c>
      <c r="U46" s="420"/>
    </row>
    <row r="47" spans="1:21" ht="15.75" customHeight="1">
      <c r="A47" s="574" t="s">
        <v>332</v>
      </c>
      <c r="B47" s="596" t="s">
        <v>32</v>
      </c>
      <c r="C47" s="507" t="s">
        <v>333</v>
      </c>
      <c r="D47" s="459"/>
      <c r="E47" s="508"/>
      <c r="F47" s="509"/>
      <c r="G47" s="509"/>
      <c r="H47" s="509"/>
      <c r="I47" s="509"/>
      <c r="J47" s="509"/>
      <c r="K47" s="509"/>
      <c r="L47" s="495">
        <v>60</v>
      </c>
      <c r="M47" s="495"/>
      <c r="N47" s="509"/>
      <c r="O47" s="509"/>
      <c r="P47" s="509"/>
      <c r="Q47" s="509">
        <f>SUM(E47:P47)</f>
        <v>60</v>
      </c>
      <c r="R47" s="411"/>
      <c r="S47" s="509"/>
      <c r="T47" s="496" t="str">
        <f t="shared" si="23"/>
        <v/>
      </c>
      <c r="U47" s="509"/>
    </row>
    <row r="48" spans="1:21" ht="15.75" customHeight="1">
      <c r="A48" s="510" t="s">
        <v>331</v>
      </c>
      <c r="B48" s="597"/>
      <c r="C48" s="511" t="s">
        <v>229</v>
      </c>
      <c r="D48" s="459"/>
      <c r="E48" s="512"/>
      <c r="F48" s="512"/>
      <c r="G48" s="512"/>
      <c r="H48" s="512"/>
      <c r="I48" s="512"/>
      <c r="J48" s="512"/>
      <c r="K48" s="512"/>
      <c r="L48" s="497"/>
      <c r="M48" s="497"/>
      <c r="N48" s="512"/>
      <c r="O48" s="512"/>
      <c r="P48" s="512"/>
      <c r="Q48" s="411">
        <f>SUM(E48:P48)</f>
        <v>0</v>
      </c>
      <c r="R48" s="411"/>
      <c r="S48" s="512">
        <v>0</v>
      </c>
      <c r="T48" s="498" t="str">
        <f t="shared" si="23"/>
        <v/>
      </c>
      <c r="U48" s="411">
        <v>0</v>
      </c>
    </row>
    <row r="49" spans="1:25" ht="15.75" customHeight="1">
      <c r="A49" s="513"/>
      <c r="B49" s="598" t="s">
        <v>95</v>
      </c>
      <c r="C49" s="599"/>
      <c r="D49" s="514"/>
      <c r="E49" s="515">
        <f t="shared" ref="E49:Q49" si="24">E48+E47</f>
        <v>0</v>
      </c>
      <c r="F49" s="515">
        <f t="shared" si="24"/>
        <v>0</v>
      </c>
      <c r="G49" s="515">
        <f t="shared" si="24"/>
        <v>0</v>
      </c>
      <c r="H49" s="515">
        <f t="shared" si="24"/>
        <v>0</v>
      </c>
      <c r="I49" s="515">
        <f t="shared" si="24"/>
        <v>0</v>
      </c>
      <c r="J49" s="515">
        <f t="shared" si="24"/>
        <v>0</v>
      </c>
      <c r="K49" s="515">
        <f t="shared" si="24"/>
        <v>0</v>
      </c>
      <c r="L49" s="515">
        <f t="shared" si="24"/>
        <v>60</v>
      </c>
      <c r="M49" s="515">
        <f t="shared" si="24"/>
        <v>0</v>
      </c>
      <c r="N49" s="515">
        <f t="shared" si="24"/>
        <v>0</v>
      </c>
      <c r="O49" s="515">
        <f t="shared" si="24"/>
        <v>0</v>
      </c>
      <c r="P49" s="515">
        <f t="shared" si="24"/>
        <v>0</v>
      </c>
      <c r="Q49" s="516">
        <f t="shared" si="24"/>
        <v>60</v>
      </c>
      <c r="R49" s="487"/>
      <c r="S49" s="515">
        <f>S48+S47</f>
        <v>0</v>
      </c>
      <c r="T49" s="517" t="str">
        <f t="shared" si="23"/>
        <v/>
      </c>
      <c r="U49" s="516">
        <f>U48+U47</f>
        <v>0</v>
      </c>
    </row>
    <row r="50" spans="1:25" ht="15.75" customHeight="1">
      <c r="A50" s="578" t="s">
        <v>96</v>
      </c>
      <c r="B50" s="579"/>
      <c r="C50" s="580"/>
      <c r="D50" s="485"/>
      <c r="E50" s="515">
        <f t="shared" ref="E50:Q50" si="25">E49+E45</f>
        <v>5410</v>
      </c>
      <c r="F50" s="515">
        <f t="shared" si="25"/>
        <v>5704</v>
      </c>
      <c r="G50" s="515">
        <f t="shared" si="25"/>
        <v>6000</v>
      </c>
      <c r="H50" s="515">
        <f t="shared" si="25"/>
        <v>5637</v>
      </c>
      <c r="I50" s="515">
        <f t="shared" si="25"/>
        <v>4580</v>
      </c>
      <c r="J50" s="515">
        <f t="shared" si="25"/>
        <v>5256</v>
      </c>
      <c r="K50" s="515">
        <f t="shared" si="25"/>
        <v>4076</v>
      </c>
      <c r="L50" s="515">
        <f t="shared" si="25"/>
        <v>4185</v>
      </c>
      <c r="M50" s="515">
        <f t="shared" si="25"/>
        <v>3102</v>
      </c>
      <c r="N50" s="515">
        <f t="shared" si="25"/>
        <v>4741</v>
      </c>
      <c r="O50" s="515">
        <f t="shared" si="25"/>
        <v>5540</v>
      </c>
      <c r="P50" s="515">
        <f t="shared" si="25"/>
        <v>0</v>
      </c>
      <c r="Q50" s="516">
        <f t="shared" si="25"/>
        <v>54231</v>
      </c>
      <c r="R50" s="487"/>
      <c r="S50" s="515">
        <f>S49+S45</f>
        <v>1950</v>
      </c>
      <c r="T50" s="544">
        <f t="shared" ref="T50" si="26">IFERROR(O50/S50-1,"")</f>
        <v>1.8410256410256411</v>
      </c>
      <c r="U50" s="516">
        <f>U49+U45</f>
        <v>4801</v>
      </c>
    </row>
    <row r="51" spans="1:25" s="552" customFormat="1" ht="29.25" customHeight="1">
      <c r="A51" s="568"/>
      <c r="B51" s="563"/>
      <c r="C51" s="563"/>
      <c r="H51" s="564"/>
      <c r="K51" s="564"/>
      <c r="Q51" s="565"/>
      <c r="R51" s="500"/>
      <c r="T51" s="566"/>
      <c r="W51" s="567"/>
      <c r="X51" s="527"/>
      <c r="Y51" s="567"/>
    </row>
    <row r="52" spans="1:25" s="500" customFormat="1">
      <c r="A52" s="552"/>
      <c r="B52" s="552"/>
      <c r="C52" s="552"/>
      <c r="D52" s="552"/>
      <c r="E52" s="552"/>
      <c r="F52" s="552"/>
      <c r="G52" s="567"/>
      <c r="H52" s="552"/>
      <c r="I52" s="552"/>
      <c r="J52" s="564"/>
      <c r="K52" s="552"/>
      <c r="L52" s="552"/>
      <c r="M52" s="552"/>
      <c r="N52" s="552"/>
      <c r="O52" s="552"/>
      <c r="P52" s="552"/>
      <c r="Q52" s="552"/>
      <c r="S52" s="552"/>
      <c r="T52" s="566"/>
      <c r="U52" s="552"/>
      <c r="V52" s="552"/>
      <c r="W52" s="569"/>
      <c r="X52" s="527"/>
      <c r="Y52" s="569"/>
    </row>
    <row r="53" spans="1:25" s="500" customFormat="1">
      <c r="A53" s="552"/>
      <c r="B53" s="552"/>
      <c r="C53" s="552"/>
      <c r="D53" s="552"/>
      <c r="E53" s="552"/>
      <c r="F53" s="552"/>
      <c r="G53" s="552"/>
      <c r="H53" s="552"/>
      <c r="I53" s="552"/>
      <c r="J53" s="564"/>
      <c r="K53" s="552"/>
      <c r="L53" s="552"/>
      <c r="M53" s="552"/>
      <c r="N53" s="552"/>
      <c r="O53" s="552"/>
      <c r="P53" s="552"/>
      <c r="Q53" s="552"/>
      <c r="S53" s="552"/>
      <c r="T53" s="566"/>
      <c r="U53" s="552"/>
      <c r="V53" s="552"/>
      <c r="W53" s="569"/>
      <c r="X53" s="527"/>
      <c r="Y53" s="569"/>
    </row>
    <row r="54" spans="1:25" s="500" customFormat="1">
      <c r="A54" s="552"/>
      <c r="B54" s="552"/>
      <c r="C54" s="552"/>
      <c r="D54" s="552"/>
      <c r="E54" s="552"/>
      <c r="F54" s="552"/>
      <c r="G54" s="567"/>
      <c r="H54" s="567"/>
      <c r="I54" s="567"/>
      <c r="J54" s="564"/>
      <c r="K54" s="552"/>
      <c r="L54" s="552"/>
      <c r="M54" s="552"/>
      <c r="N54" s="552"/>
      <c r="O54" s="552"/>
      <c r="P54" s="552"/>
      <c r="Q54" s="552"/>
      <c r="S54" s="552"/>
      <c r="T54" s="566"/>
      <c r="U54" s="552"/>
      <c r="V54" s="552"/>
      <c r="W54" s="569"/>
      <c r="X54" s="527"/>
      <c r="Y54" s="569"/>
    </row>
    <row r="55" spans="1:25" s="500" customFormat="1">
      <c r="A55" s="552"/>
      <c r="B55" s="552"/>
      <c r="C55" s="552"/>
      <c r="D55" s="552"/>
      <c r="E55" s="552"/>
      <c r="F55" s="552"/>
      <c r="G55" s="567"/>
      <c r="H55" s="567"/>
      <c r="I55" s="567"/>
      <c r="J55" s="567"/>
      <c r="K55" s="552"/>
      <c r="L55" s="552"/>
      <c r="M55" s="552"/>
      <c r="N55" s="552"/>
      <c r="O55" s="552"/>
      <c r="P55" s="552"/>
      <c r="Q55" s="552"/>
      <c r="S55" s="552"/>
      <c r="T55" s="566"/>
      <c r="U55" s="552"/>
      <c r="V55" s="552"/>
      <c r="W55" s="569"/>
      <c r="X55" s="527"/>
      <c r="Y55" s="569"/>
    </row>
    <row r="56" spans="1:25" s="500" customForma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S56" s="552"/>
      <c r="T56" s="566"/>
      <c r="U56" s="552"/>
      <c r="V56" s="552"/>
      <c r="W56" s="569"/>
      <c r="X56" s="527"/>
      <c r="Y56" s="569"/>
    </row>
    <row r="57" spans="1:25" s="500" customFormat="1">
      <c r="A57" s="55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S57" s="552"/>
      <c r="T57" s="566"/>
      <c r="U57" s="552"/>
      <c r="V57" s="552"/>
      <c r="W57" s="569"/>
      <c r="X57" s="527"/>
      <c r="Y57" s="569"/>
    </row>
    <row r="58" spans="1:25" s="500" customFormat="1">
      <c r="A58" s="552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S58" s="552"/>
      <c r="T58" s="566"/>
      <c r="U58" s="552"/>
      <c r="V58" s="552"/>
      <c r="W58" s="569"/>
      <c r="X58" s="527"/>
      <c r="Y58" s="569"/>
    </row>
    <row r="59" spans="1:25" s="500" customFormat="1">
      <c r="A59" s="552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S59" s="552"/>
      <c r="T59" s="566"/>
      <c r="U59" s="552"/>
      <c r="V59" s="552"/>
      <c r="W59" s="569"/>
      <c r="X59" s="527"/>
      <c r="Y59" s="569"/>
    </row>
    <row r="60" spans="1:25" s="500" customFormat="1">
      <c r="A60" s="552"/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S60" s="552"/>
      <c r="T60" s="566"/>
      <c r="U60" s="552"/>
      <c r="V60" s="552"/>
      <c r="W60" s="569"/>
      <c r="X60" s="527"/>
      <c r="Y60" s="569"/>
    </row>
    <row r="61" spans="1:25" s="500" customFormat="1">
      <c r="A61" s="552"/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S61" s="552"/>
      <c r="T61" s="566"/>
      <c r="U61" s="552"/>
      <c r="V61" s="552"/>
      <c r="W61" s="569"/>
      <c r="X61" s="527"/>
      <c r="Y61" s="569"/>
    </row>
    <row r="62" spans="1:25" s="500" customFormat="1">
      <c r="A62" s="552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S62" s="552"/>
      <c r="T62" s="566"/>
      <c r="U62" s="552"/>
      <c r="V62" s="552"/>
      <c r="W62" s="569"/>
      <c r="X62" s="527"/>
      <c r="Y62" s="569"/>
    </row>
    <row r="63" spans="1:25" s="552" customFormat="1">
      <c r="R63" s="500"/>
      <c r="T63" s="566"/>
      <c r="W63" s="567"/>
      <c r="X63" s="527"/>
      <c r="Y63" s="567"/>
    </row>
    <row r="64" spans="1:25" s="552" customFormat="1">
      <c r="R64" s="500"/>
      <c r="T64" s="566"/>
      <c r="W64" s="567"/>
      <c r="X64" s="527"/>
      <c r="Y64" s="567"/>
    </row>
    <row r="65" spans="18:25" s="552" customFormat="1">
      <c r="R65" s="500"/>
      <c r="T65" s="566"/>
      <c r="W65" s="567"/>
      <c r="X65" s="527"/>
      <c r="Y65" s="567"/>
    </row>
    <row r="66" spans="18:25" s="552" customFormat="1">
      <c r="R66" s="500"/>
      <c r="T66" s="566"/>
      <c r="W66" s="567"/>
      <c r="X66" s="527"/>
      <c r="Y66" s="567"/>
    </row>
    <row r="67" spans="18:25" s="552" customFormat="1">
      <c r="R67" s="500"/>
      <c r="T67" s="566"/>
      <c r="W67" s="567"/>
      <c r="X67" s="527"/>
      <c r="Y67" s="567"/>
    </row>
    <row r="68" spans="18:25" s="552" customFormat="1">
      <c r="R68" s="500"/>
      <c r="T68" s="566"/>
      <c r="W68" s="567"/>
      <c r="X68" s="527"/>
      <c r="Y68" s="567"/>
    </row>
    <row r="69" spans="18:25" s="552" customFormat="1">
      <c r="R69" s="500"/>
      <c r="T69" s="566"/>
      <c r="W69" s="567"/>
      <c r="X69" s="527"/>
      <c r="Y69" s="567"/>
    </row>
    <row r="70" spans="18:25" s="552" customFormat="1">
      <c r="R70" s="500"/>
      <c r="T70" s="566"/>
      <c r="W70" s="567"/>
      <c r="X70" s="527"/>
      <c r="Y70" s="567"/>
    </row>
    <row r="71" spans="18:25" s="552" customFormat="1">
      <c r="R71" s="500"/>
      <c r="T71" s="566"/>
      <c r="W71" s="567"/>
      <c r="X71" s="527"/>
      <c r="Y71" s="567"/>
    </row>
    <row r="72" spans="18:25" s="552" customFormat="1">
      <c r="R72" s="500"/>
      <c r="T72" s="566"/>
      <c r="W72" s="567"/>
      <c r="X72" s="527"/>
      <c r="Y72" s="567"/>
    </row>
    <row r="73" spans="18:25" s="552" customFormat="1">
      <c r="R73" s="500"/>
      <c r="T73" s="566"/>
      <c r="W73" s="567"/>
      <c r="X73" s="527"/>
      <c r="Y73" s="567"/>
    </row>
    <row r="74" spans="18:25" s="552" customFormat="1">
      <c r="R74" s="500"/>
      <c r="T74" s="566"/>
      <c r="W74" s="567"/>
      <c r="X74" s="527"/>
      <c r="Y74" s="567"/>
    </row>
    <row r="75" spans="18:25" s="552" customFormat="1">
      <c r="R75" s="500"/>
      <c r="T75" s="566"/>
      <c r="W75" s="567"/>
      <c r="X75" s="527"/>
      <c r="Y75" s="567"/>
    </row>
    <row r="230" spans="3:4">
      <c r="C230" s="505"/>
      <c r="D230" s="505"/>
    </row>
    <row r="234" spans="3:4">
      <c r="C234" s="505"/>
      <c r="D234" s="505"/>
    </row>
  </sheetData>
  <mergeCells count="13">
    <mergeCell ref="A50:C50"/>
    <mergeCell ref="E3:Q3"/>
    <mergeCell ref="S3:U3"/>
    <mergeCell ref="A4:C4"/>
    <mergeCell ref="B16:C16"/>
    <mergeCell ref="B17:C17"/>
    <mergeCell ref="A20:C20"/>
    <mergeCell ref="B32:C32"/>
    <mergeCell ref="A34:C34"/>
    <mergeCell ref="B45:C45"/>
    <mergeCell ref="B47:B48"/>
    <mergeCell ref="B49:C49"/>
    <mergeCell ref="B11:B12"/>
  </mergeCells>
  <phoneticPr fontId="136" type="noConversion"/>
  <printOptions horizontalCentered="1" verticalCentered="1"/>
  <pageMargins left="0.11811023622047245" right="0.11811023622047245" top="0.19685039370078741" bottom="0.15748031496062992" header="0.11811023622047245" footer="0.11811023622047245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O39" sqref="O39:O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1" t="s">
        <v>266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3"/>
      <c r="R3" s="453"/>
      <c r="S3" s="584" t="s">
        <v>327</v>
      </c>
      <c r="T3" s="585"/>
      <c r="U3" s="586"/>
    </row>
    <row r="4" spans="1:26" ht="20.25" thickBot="1">
      <c r="A4" s="587" t="s">
        <v>267</v>
      </c>
      <c r="B4" s="588"/>
      <c r="C4" s="589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  <c r="W6" s="527">
        <f t="shared" ref="W6:W16" si="3">SUM(K6:M6)</f>
        <v>2841</v>
      </c>
      <c r="X6" s="527">
        <f t="shared" ref="X6:X16" si="4">SUM(E6:M6)</f>
        <v>10803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5">IFERROR(P7/S7-1,"")</f>
        <v>-0.31730769230769229</v>
      </c>
      <c r="U7" s="410">
        <f t="shared" si="2"/>
        <v>1826</v>
      </c>
      <c r="W7" s="527">
        <f t="shared" si="3"/>
        <v>3986</v>
      </c>
      <c r="X7" s="527">
        <f t="shared" si="4"/>
        <v>7925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6">SUM(E8:P8)</f>
        <v>3913</v>
      </c>
      <c r="R8" s="411"/>
      <c r="S8" s="410">
        <f t="shared" si="1"/>
        <v>222</v>
      </c>
      <c r="T8" s="467">
        <f t="shared" si="5"/>
        <v>-0.66666666666666674</v>
      </c>
      <c r="U8" s="410">
        <f t="shared" si="2"/>
        <v>681</v>
      </c>
      <c r="W8" s="527">
        <f t="shared" si="3"/>
        <v>1648</v>
      </c>
      <c r="X8" s="527">
        <f t="shared" si="4"/>
        <v>3157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6"/>
        <v>44798</v>
      </c>
      <c r="R9" s="411"/>
      <c r="S9" s="410">
        <f t="shared" si="1"/>
        <v>3148</v>
      </c>
      <c r="T9" s="467">
        <f t="shared" si="5"/>
        <v>-0.36340533672172803</v>
      </c>
      <c r="U9" s="410">
        <f t="shared" si="2"/>
        <v>0</v>
      </c>
      <c r="W9" s="527">
        <f t="shared" si="3"/>
        <v>9579</v>
      </c>
      <c r="X9" s="527">
        <f t="shared" si="4"/>
        <v>38159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1">
        <f t="shared" si="5"/>
        <v>-1</v>
      </c>
      <c r="U10" s="534">
        <f t="shared" si="2"/>
        <v>0</v>
      </c>
      <c r="W10" s="527">
        <f t="shared" si="3"/>
        <v>196</v>
      </c>
      <c r="X10" s="527">
        <f t="shared" si="4"/>
        <v>1772</v>
      </c>
    </row>
    <row r="11" spans="1:26" ht="15.75" customHeight="1">
      <c r="A11" s="466"/>
      <c r="B11" s="542"/>
      <c r="C11" s="536" t="s">
        <v>329</v>
      </c>
      <c r="D11" s="537"/>
      <c r="E11" s="538">
        <f>E26+E38</f>
        <v>0</v>
      </c>
      <c r="F11" s="538">
        <f t="shared" si="0"/>
        <v>0</v>
      </c>
      <c r="G11" s="538">
        <f t="shared" si="0"/>
        <v>0</v>
      </c>
      <c r="H11" s="538">
        <f t="shared" si="0"/>
        <v>0</v>
      </c>
      <c r="I11" s="538">
        <f t="shared" si="0"/>
        <v>0</v>
      </c>
      <c r="J11" s="538">
        <f t="shared" si="0"/>
        <v>0</v>
      </c>
      <c r="K11" s="538">
        <f t="shared" si="0"/>
        <v>0</v>
      </c>
      <c r="L11" s="538">
        <f t="shared" si="0"/>
        <v>0</v>
      </c>
      <c r="M11" s="538">
        <f t="shared" si="0"/>
        <v>0</v>
      </c>
      <c r="N11" s="538">
        <f t="shared" si="0"/>
        <v>48</v>
      </c>
      <c r="O11" s="538">
        <f t="shared" si="0"/>
        <v>1669</v>
      </c>
      <c r="P11" s="538">
        <f t="shared" si="0"/>
        <v>1083</v>
      </c>
      <c r="Q11" s="539">
        <f>SUM(E11:P11)</f>
        <v>2800</v>
      </c>
      <c r="R11" s="539"/>
      <c r="S11" s="539">
        <f t="shared" si="1"/>
        <v>0</v>
      </c>
      <c r="T11" s="540" t="str">
        <f t="shared" si="5"/>
        <v/>
      </c>
      <c r="U11" s="539">
        <f t="shared" si="2"/>
        <v>0</v>
      </c>
      <c r="W11" s="527">
        <f t="shared" si="3"/>
        <v>0</v>
      </c>
      <c r="X11" s="527">
        <f t="shared" si="4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7">D27+D39</f>
        <v>0</v>
      </c>
      <c r="E12" s="464">
        <f t="shared" si="7"/>
        <v>797</v>
      </c>
      <c r="F12" s="464">
        <f t="shared" si="7"/>
        <v>925</v>
      </c>
      <c r="G12" s="464">
        <f t="shared" si="7"/>
        <v>938</v>
      </c>
      <c r="H12" s="464">
        <f t="shared" si="7"/>
        <v>989</v>
      </c>
      <c r="I12" s="464">
        <f t="shared" si="7"/>
        <v>943</v>
      </c>
      <c r="J12" s="464">
        <f t="shared" si="7"/>
        <v>1248</v>
      </c>
      <c r="K12" s="464">
        <f t="shared" si="7"/>
        <v>1223</v>
      </c>
      <c r="L12" s="464">
        <f t="shared" si="7"/>
        <v>1368</v>
      </c>
      <c r="M12" s="464">
        <f t="shared" si="7"/>
        <v>1148</v>
      </c>
      <c r="N12" s="464">
        <f t="shared" si="7"/>
        <v>444</v>
      </c>
      <c r="O12" s="464">
        <f t="shared" si="7"/>
        <v>171</v>
      </c>
      <c r="P12" s="464">
        <f t="shared" si="7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5"/>
        <v>-0.72406181015452531</v>
      </c>
      <c r="U12" s="410">
        <f t="shared" si="2"/>
        <v>932</v>
      </c>
      <c r="W12" s="527">
        <f t="shared" si="3"/>
        <v>3739</v>
      </c>
      <c r="X12" s="527">
        <f t="shared" si="4"/>
        <v>9579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7"/>
        <v>694</v>
      </c>
      <c r="F13" s="464">
        <f t="shared" si="7"/>
        <v>1118</v>
      </c>
      <c r="G13" s="464">
        <f t="shared" si="7"/>
        <v>1247</v>
      </c>
      <c r="H13" s="464">
        <f t="shared" si="7"/>
        <v>928</v>
      </c>
      <c r="I13" s="464">
        <f t="shared" si="7"/>
        <v>1017</v>
      </c>
      <c r="J13" s="464">
        <f t="shared" si="7"/>
        <v>1137</v>
      </c>
      <c r="K13" s="464">
        <f t="shared" si="7"/>
        <v>1250</v>
      </c>
      <c r="L13" s="464">
        <f t="shared" si="7"/>
        <v>1394</v>
      </c>
      <c r="M13" s="464">
        <f t="shared" si="7"/>
        <v>1273</v>
      </c>
      <c r="N13" s="464">
        <f t="shared" si="7"/>
        <v>1014</v>
      </c>
      <c r="O13" s="464">
        <f t="shared" si="7"/>
        <v>558</v>
      </c>
      <c r="P13" s="464">
        <f t="shared" si="7"/>
        <v>614</v>
      </c>
      <c r="Q13" s="410">
        <f t="shared" si="6"/>
        <v>12244</v>
      </c>
      <c r="R13" s="411"/>
      <c r="S13" s="410">
        <f t="shared" si="1"/>
        <v>1285</v>
      </c>
      <c r="T13" s="467">
        <f t="shared" si="5"/>
        <v>-0.52217898832684817</v>
      </c>
      <c r="U13" s="410">
        <f t="shared" si="2"/>
        <v>1602</v>
      </c>
      <c r="W13" s="527">
        <f t="shared" si="3"/>
        <v>3917</v>
      </c>
      <c r="X13" s="527">
        <f t="shared" si="4"/>
        <v>10058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7"/>
        <v>1269</v>
      </c>
      <c r="F14" s="464">
        <f t="shared" si="7"/>
        <v>1367</v>
      </c>
      <c r="G14" s="464">
        <f t="shared" si="7"/>
        <v>1893</v>
      </c>
      <c r="H14" s="464">
        <f t="shared" si="7"/>
        <v>1568</v>
      </c>
      <c r="I14" s="464">
        <f t="shared" si="7"/>
        <v>1512</v>
      </c>
      <c r="J14" s="464">
        <f t="shared" si="7"/>
        <v>1809</v>
      </c>
      <c r="K14" s="464">
        <f t="shared" si="7"/>
        <v>1609</v>
      </c>
      <c r="L14" s="464">
        <f t="shared" si="7"/>
        <v>1812</v>
      </c>
      <c r="M14" s="464">
        <f t="shared" si="7"/>
        <v>1927</v>
      </c>
      <c r="N14" s="464">
        <f t="shared" si="7"/>
        <v>974</v>
      </c>
      <c r="O14" s="464">
        <f t="shared" si="7"/>
        <v>442</v>
      </c>
      <c r="P14" s="464">
        <f>P29+P41</f>
        <v>584</v>
      </c>
      <c r="Q14" s="410">
        <f t="shared" si="6"/>
        <v>16766</v>
      </c>
      <c r="R14" s="411"/>
      <c r="S14" s="410">
        <f t="shared" si="1"/>
        <v>1238</v>
      </c>
      <c r="T14" s="467">
        <f t="shared" si="5"/>
        <v>-0.52827140549273022</v>
      </c>
      <c r="U14" s="410">
        <f t="shared" si="2"/>
        <v>1830</v>
      </c>
      <c r="W14" s="527">
        <f t="shared" si="3"/>
        <v>5348</v>
      </c>
      <c r="X14" s="527">
        <f t="shared" si="4"/>
        <v>14766</v>
      </c>
    </row>
    <row r="15" spans="1:26" ht="15.75" customHeight="1">
      <c r="A15" s="470"/>
      <c r="B15" s="590" t="s">
        <v>289</v>
      </c>
      <c r="C15" s="591"/>
      <c r="D15" s="409"/>
      <c r="E15" s="471">
        <f t="shared" si="7"/>
        <v>10973</v>
      </c>
      <c r="F15" s="471">
        <f t="shared" si="7"/>
        <v>10401</v>
      </c>
      <c r="G15" s="471">
        <f t="shared" si="7"/>
        <v>13619</v>
      </c>
      <c r="H15" s="471">
        <f t="shared" si="7"/>
        <v>9899</v>
      </c>
      <c r="I15" s="471">
        <f t="shared" si="7"/>
        <v>9830</v>
      </c>
      <c r="J15" s="471">
        <f t="shared" si="7"/>
        <v>10243</v>
      </c>
      <c r="K15" s="471">
        <f t="shared" si="7"/>
        <v>10848</v>
      </c>
      <c r="L15" s="471">
        <f t="shared" si="7"/>
        <v>10823</v>
      </c>
      <c r="M15" s="471">
        <f t="shared" si="7"/>
        <v>9583</v>
      </c>
      <c r="N15" s="471">
        <f t="shared" si="7"/>
        <v>6421</v>
      </c>
      <c r="O15" s="471">
        <f t="shared" si="7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5"/>
        <v>-0.30954475478337362</v>
      </c>
      <c r="U15" s="413">
        <f>SUM(U6:U14)</f>
        <v>8755</v>
      </c>
      <c r="W15" s="527">
        <f t="shared" si="3"/>
        <v>31254</v>
      </c>
      <c r="X15" s="527">
        <f t="shared" si="4"/>
        <v>96219</v>
      </c>
    </row>
    <row r="16" spans="1:26" ht="15.75" customHeight="1">
      <c r="A16" s="474"/>
      <c r="B16" s="592" t="s">
        <v>290</v>
      </c>
      <c r="C16" s="593"/>
      <c r="D16" s="475"/>
      <c r="E16" s="476">
        <f t="shared" ref="E16:P16" si="8">E15+E46</f>
        <v>11003</v>
      </c>
      <c r="F16" s="476">
        <f t="shared" si="8"/>
        <v>10431</v>
      </c>
      <c r="G16" s="476">
        <f t="shared" si="8"/>
        <v>13679</v>
      </c>
      <c r="H16" s="476">
        <f t="shared" si="8"/>
        <v>9929</v>
      </c>
      <c r="I16" s="476">
        <f t="shared" si="8"/>
        <v>9860</v>
      </c>
      <c r="J16" s="476">
        <f t="shared" si="8"/>
        <v>10243</v>
      </c>
      <c r="K16" s="476">
        <f t="shared" si="8"/>
        <v>10848</v>
      </c>
      <c r="L16" s="476">
        <f t="shared" si="8"/>
        <v>10823</v>
      </c>
      <c r="M16" s="476">
        <f t="shared" si="8"/>
        <v>9583</v>
      </c>
      <c r="N16" s="476">
        <f t="shared" si="8"/>
        <v>6421</v>
      </c>
      <c r="O16" s="476">
        <f t="shared" si="8"/>
        <v>7000</v>
      </c>
      <c r="P16" s="476">
        <f t="shared" si="8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5"/>
        <v>-0.30954475478337362</v>
      </c>
      <c r="U16" s="414">
        <f>U15+U46</f>
        <v>8785</v>
      </c>
      <c r="W16" s="527">
        <f t="shared" si="3"/>
        <v>31254</v>
      </c>
      <c r="X16" s="527">
        <f t="shared" si="4"/>
        <v>96399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7" t="s">
        <v>291</v>
      </c>
      <c r="B19" s="588"/>
      <c r="C19" s="589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9">SUM(E21:P21)</f>
        <v>1455</v>
      </c>
      <c r="R21" s="411"/>
      <c r="S21" s="464">
        <v>296</v>
      </c>
      <c r="T21" s="467">
        <f t="shared" ref="T21:T30" si="10">IFERROR(P21/S21-1,"")</f>
        <v>-0.65202702702702697</v>
      </c>
      <c r="U21" s="410">
        <v>795</v>
      </c>
      <c r="W21" s="527">
        <f>SUM(K21:M21)</f>
        <v>306</v>
      </c>
      <c r="X21" s="527">
        <f>SUM(E21:M21)</f>
        <v>1167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9"/>
        <v>5483</v>
      </c>
      <c r="R22" s="411"/>
      <c r="S22" s="464">
        <v>461</v>
      </c>
      <c r="T22" s="467">
        <f t="shared" si="10"/>
        <v>-9.7613882863340606E-2</v>
      </c>
      <c r="U22" s="410">
        <v>1350</v>
      </c>
      <c r="W22" s="527">
        <f t="shared" ref="W22:W47" si="11">SUM(K22:M22)</f>
        <v>1930</v>
      </c>
      <c r="X22" s="527">
        <f t="shared" ref="X22:X47" si="12">SUM(E22:M22)</f>
        <v>4076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9"/>
        <v>1200</v>
      </c>
      <c r="R23" s="411"/>
      <c r="S23" s="464">
        <v>122</v>
      </c>
      <c r="T23" s="467">
        <f t="shared" si="10"/>
        <v>-0.5901639344262295</v>
      </c>
      <c r="U23" s="418">
        <v>366</v>
      </c>
      <c r="W23" s="527">
        <f t="shared" si="11"/>
        <v>268</v>
      </c>
      <c r="X23" s="527">
        <f t="shared" si="12"/>
        <v>989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9"/>
        <v>34951</v>
      </c>
      <c r="R24" s="411"/>
      <c r="S24" s="464">
        <v>2974</v>
      </c>
      <c r="T24" s="467">
        <f t="shared" si="10"/>
        <v>-0.5349697377269671</v>
      </c>
      <c r="U24" s="418"/>
      <c r="W24" s="527">
        <f t="shared" si="11"/>
        <v>4619</v>
      </c>
      <c r="X24" s="527">
        <f t="shared" si="12"/>
        <v>30394</v>
      </c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10"/>
        <v>-1</v>
      </c>
      <c r="U25" s="534"/>
      <c r="W25" s="527">
        <f t="shared" si="11"/>
        <v>0</v>
      </c>
      <c r="X25" s="527">
        <f t="shared" si="12"/>
        <v>0</v>
      </c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10"/>
        <v/>
      </c>
      <c r="U26" s="411"/>
      <c r="W26" s="527">
        <f t="shared" si="11"/>
        <v>0</v>
      </c>
      <c r="X26" s="527">
        <f t="shared" si="12"/>
        <v>0</v>
      </c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10"/>
        <v>-0.39919354838709675</v>
      </c>
      <c r="U27" s="410">
        <v>370</v>
      </c>
      <c r="W27" s="527">
        <f t="shared" si="11"/>
        <v>665</v>
      </c>
      <c r="X27" s="527">
        <f t="shared" si="12"/>
        <v>2331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9"/>
        <v>8583</v>
      </c>
      <c r="R28" s="411"/>
      <c r="S28" s="464">
        <v>784</v>
      </c>
      <c r="T28" s="467">
        <f t="shared" si="10"/>
        <v>-0.29846938775510201</v>
      </c>
      <c r="U28" s="410">
        <v>1488</v>
      </c>
      <c r="W28" s="527">
        <f t="shared" si="11"/>
        <v>2474</v>
      </c>
      <c r="X28" s="527">
        <f t="shared" si="12"/>
        <v>6636</v>
      </c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9"/>
        <v>6766</v>
      </c>
      <c r="R29" s="411"/>
      <c r="S29" s="464">
        <v>630</v>
      </c>
      <c r="T29" s="467">
        <f t="shared" si="10"/>
        <v>-0.27301587301587305</v>
      </c>
      <c r="U29" s="410">
        <v>1441</v>
      </c>
      <c r="V29" s="484"/>
      <c r="W29" s="527">
        <f t="shared" si="11"/>
        <v>1753</v>
      </c>
      <c r="X29" s="527">
        <f t="shared" si="12"/>
        <v>5391</v>
      </c>
    </row>
    <row r="30" spans="1:24" ht="15.75" customHeight="1">
      <c r="A30" s="474"/>
      <c r="B30" s="594" t="s">
        <v>317</v>
      </c>
      <c r="C30" s="595"/>
      <c r="D30" s="485"/>
      <c r="E30" s="486">
        <f t="shared" ref="E30:P30" si="13">SUM(E21:E29)</f>
        <v>7130</v>
      </c>
      <c r="F30" s="486">
        <f t="shared" si="13"/>
        <v>6785</v>
      </c>
      <c r="G30" s="486">
        <f t="shared" si="13"/>
        <v>8904</v>
      </c>
      <c r="H30" s="486">
        <f t="shared" si="13"/>
        <v>5583</v>
      </c>
      <c r="I30" s="486">
        <f t="shared" si="13"/>
        <v>4809</v>
      </c>
      <c r="J30" s="486">
        <f t="shared" si="13"/>
        <v>5758</v>
      </c>
      <c r="K30" s="486">
        <f t="shared" si="13"/>
        <v>4043</v>
      </c>
      <c r="L30" s="486">
        <f t="shared" si="13"/>
        <v>3903</v>
      </c>
      <c r="M30" s="486">
        <f t="shared" si="13"/>
        <v>4069</v>
      </c>
      <c r="N30" s="486">
        <f t="shared" si="13"/>
        <v>3804</v>
      </c>
      <c r="O30" s="486">
        <f t="shared" si="13"/>
        <v>5050</v>
      </c>
      <c r="P30" s="486">
        <f t="shared" si="13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10"/>
        <v>-0.36467391304347829</v>
      </c>
      <c r="U30" s="421">
        <f>SUM(U21:U29)</f>
        <v>5810</v>
      </c>
      <c r="W30" s="527">
        <f t="shared" si="11"/>
        <v>12015</v>
      </c>
      <c r="X30" s="527">
        <f t="shared" si="12"/>
        <v>50984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  <c r="W31" s="527">
        <f t="shared" si="11"/>
        <v>0</v>
      </c>
      <c r="X31" s="527">
        <f t="shared" si="12"/>
        <v>0</v>
      </c>
    </row>
    <row r="32" spans="1:24" ht="19.5">
      <c r="A32" s="587" t="s">
        <v>45</v>
      </c>
      <c r="B32" s="588"/>
      <c r="C32" s="589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  <c r="W32" s="527">
        <f t="shared" si="11"/>
        <v>0</v>
      </c>
      <c r="X32" s="527">
        <f t="shared" si="12"/>
        <v>0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4">SUM(E33:P33)</f>
        <v>11138</v>
      </c>
      <c r="R33" s="411"/>
      <c r="S33" s="464">
        <v>746</v>
      </c>
      <c r="T33" s="467">
        <f t="shared" ref="T33:T47" si="15">IFERROR(P33/S33-1,"")</f>
        <v>-4.1554959785522816E-2</v>
      </c>
      <c r="U33" s="410">
        <v>1089</v>
      </c>
      <c r="W33" s="527">
        <f t="shared" si="11"/>
        <v>2535</v>
      </c>
      <c r="X33" s="527">
        <f t="shared" si="12"/>
        <v>9636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4"/>
        <v>5106</v>
      </c>
      <c r="R34" s="411"/>
      <c r="S34" s="464">
        <v>787</v>
      </c>
      <c r="T34" s="467">
        <f t="shared" si="15"/>
        <v>-0.44599745870393903</v>
      </c>
      <c r="U34" s="410">
        <v>476</v>
      </c>
      <c r="W34" s="527">
        <f t="shared" si="11"/>
        <v>2056</v>
      </c>
      <c r="X34" s="527">
        <f t="shared" si="12"/>
        <v>3849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4"/>
        <v>2713</v>
      </c>
      <c r="R35" s="411"/>
      <c r="S35" s="464">
        <v>100</v>
      </c>
      <c r="T35" s="467">
        <f t="shared" si="15"/>
        <v>-0.76</v>
      </c>
      <c r="U35" s="410">
        <v>315</v>
      </c>
      <c r="W35" s="527">
        <f t="shared" si="11"/>
        <v>1380</v>
      </c>
      <c r="X35" s="527">
        <f t="shared" si="12"/>
        <v>2168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4"/>
        <v>9847</v>
      </c>
      <c r="R36" s="411"/>
      <c r="S36" s="464">
        <v>174</v>
      </c>
      <c r="T36" s="467">
        <f t="shared" si="15"/>
        <v>2.5689655172413794</v>
      </c>
      <c r="U36" s="410"/>
      <c r="W36" s="527">
        <f t="shared" si="11"/>
        <v>4960</v>
      </c>
      <c r="X36" s="527">
        <f t="shared" si="12"/>
        <v>7765</v>
      </c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5"/>
        <v/>
      </c>
      <c r="U37" s="534"/>
      <c r="W37" s="527">
        <f t="shared" si="11"/>
        <v>196</v>
      </c>
      <c r="X37" s="527">
        <f t="shared" si="12"/>
        <v>1772</v>
      </c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5"/>
        <v/>
      </c>
      <c r="U38" s="411"/>
      <c r="W38" s="527">
        <f t="shared" si="11"/>
        <v>0</v>
      </c>
      <c r="X38" s="527">
        <f t="shared" si="12"/>
        <v>0</v>
      </c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5"/>
        <v>-0.84650455927051671</v>
      </c>
      <c r="U39" s="333">
        <v>562</v>
      </c>
      <c r="W39" s="527">
        <f t="shared" si="11"/>
        <v>3074</v>
      </c>
      <c r="X39" s="527">
        <f t="shared" si="12"/>
        <v>7248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4"/>
        <v>3661</v>
      </c>
      <c r="R40" s="411"/>
      <c r="S40" s="464">
        <v>501</v>
      </c>
      <c r="T40" s="467">
        <f t="shared" si="15"/>
        <v>-0.87225548902195604</v>
      </c>
      <c r="U40" s="333">
        <v>114</v>
      </c>
      <c r="W40" s="527">
        <f t="shared" si="11"/>
        <v>1443</v>
      </c>
      <c r="X40" s="527">
        <f t="shared" si="12"/>
        <v>3422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4"/>
        <v>10000</v>
      </c>
      <c r="R41" s="411"/>
      <c r="S41" s="464">
        <v>608</v>
      </c>
      <c r="T41" s="467">
        <f t="shared" si="15"/>
        <v>-0.79276315789473684</v>
      </c>
      <c r="U41" s="410">
        <v>389</v>
      </c>
      <c r="W41" s="527">
        <f t="shared" si="11"/>
        <v>3595</v>
      </c>
      <c r="X41" s="527">
        <f t="shared" si="12"/>
        <v>9375</v>
      </c>
    </row>
    <row r="42" spans="1:24" ht="15.75" customHeight="1">
      <c r="A42" s="474"/>
      <c r="B42" s="594" t="s">
        <v>320</v>
      </c>
      <c r="C42" s="595"/>
      <c r="D42" s="485"/>
      <c r="E42" s="486">
        <f t="shared" ref="E42:P42" si="16">SUM(E33:E41)</f>
        <v>3843</v>
      </c>
      <c r="F42" s="486">
        <f t="shared" si="16"/>
        <v>3616</v>
      </c>
      <c r="G42" s="486">
        <f t="shared" si="16"/>
        <v>4715</v>
      </c>
      <c r="H42" s="486">
        <f t="shared" si="16"/>
        <v>4316</v>
      </c>
      <c r="I42" s="486">
        <f t="shared" si="16"/>
        <v>5021</v>
      </c>
      <c r="J42" s="486">
        <f t="shared" si="16"/>
        <v>4485</v>
      </c>
      <c r="K42" s="486">
        <f t="shared" si="16"/>
        <v>6805</v>
      </c>
      <c r="L42" s="486">
        <f t="shared" si="16"/>
        <v>6920</v>
      </c>
      <c r="M42" s="486">
        <f t="shared" si="16"/>
        <v>5514</v>
      </c>
      <c r="N42" s="486">
        <f t="shared" si="16"/>
        <v>2617</v>
      </c>
      <c r="O42" s="486">
        <f t="shared" si="16"/>
        <v>1950</v>
      </c>
      <c r="P42" s="486">
        <f t="shared" si="16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5"/>
        <v>-0.22439843312814778</v>
      </c>
      <c r="U42" s="421">
        <f>SUM(U33:U41)</f>
        <v>2945</v>
      </c>
      <c r="W42" s="527">
        <f t="shared" si="11"/>
        <v>19239</v>
      </c>
      <c r="X42" s="527">
        <f t="shared" si="12"/>
        <v>45235</v>
      </c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  <c r="W43" s="527">
        <f t="shared" si="11"/>
        <v>0</v>
      </c>
      <c r="X43" s="527">
        <f t="shared" si="12"/>
        <v>0</v>
      </c>
    </row>
    <row r="44" spans="1:24" ht="15.75" customHeight="1">
      <c r="A44" s="506" t="s">
        <v>321</v>
      </c>
      <c r="B44" s="596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5"/>
        <v/>
      </c>
      <c r="U44" s="509"/>
      <c r="W44" s="527">
        <f t="shared" si="11"/>
        <v>0</v>
      </c>
      <c r="X44" s="527">
        <f t="shared" si="12"/>
        <v>0</v>
      </c>
    </row>
    <row r="45" spans="1:24" ht="15.75" customHeight="1">
      <c r="A45" s="510"/>
      <c r="B45" s="597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5"/>
        <v/>
      </c>
      <c r="U45" s="411">
        <v>30</v>
      </c>
      <c r="W45" s="527">
        <f t="shared" si="11"/>
        <v>0</v>
      </c>
      <c r="X45" s="527">
        <f t="shared" si="12"/>
        <v>180</v>
      </c>
    </row>
    <row r="46" spans="1:24" ht="15.75" customHeight="1">
      <c r="A46" s="513"/>
      <c r="B46" s="598" t="s">
        <v>325</v>
      </c>
      <c r="C46" s="599"/>
      <c r="D46" s="514"/>
      <c r="E46" s="515">
        <f t="shared" ref="E46:Q46" si="17">E45+E44</f>
        <v>30</v>
      </c>
      <c r="F46" s="515">
        <f t="shared" si="17"/>
        <v>30</v>
      </c>
      <c r="G46" s="515">
        <f t="shared" si="17"/>
        <v>60</v>
      </c>
      <c r="H46" s="515">
        <f t="shared" si="17"/>
        <v>30</v>
      </c>
      <c r="I46" s="515">
        <f t="shared" si="17"/>
        <v>30</v>
      </c>
      <c r="J46" s="515">
        <f t="shared" si="17"/>
        <v>0</v>
      </c>
      <c r="K46" s="515">
        <f t="shared" si="17"/>
        <v>0</v>
      </c>
      <c r="L46" s="515">
        <f t="shared" si="17"/>
        <v>0</v>
      </c>
      <c r="M46" s="515">
        <f t="shared" si="17"/>
        <v>0</v>
      </c>
      <c r="N46" s="515">
        <f t="shared" si="17"/>
        <v>0</v>
      </c>
      <c r="O46" s="515">
        <f t="shared" si="17"/>
        <v>0</v>
      </c>
      <c r="P46" s="515">
        <f t="shared" si="17"/>
        <v>0</v>
      </c>
      <c r="Q46" s="516">
        <f t="shared" si="17"/>
        <v>180</v>
      </c>
      <c r="R46" s="487"/>
      <c r="S46" s="515">
        <f>S45+S44</f>
        <v>0</v>
      </c>
      <c r="T46" s="517" t="str">
        <f t="shared" si="15"/>
        <v/>
      </c>
      <c r="U46" s="516">
        <f>U45+U44</f>
        <v>30</v>
      </c>
      <c r="W46" s="527">
        <f t="shared" si="11"/>
        <v>0</v>
      </c>
      <c r="X46" s="527">
        <f t="shared" si="12"/>
        <v>180</v>
      </c>
    </row>
    <row r="47" spans="1:24" ht="15.75" customHeight="1">
      <c r="A47" s="578" t="s">
        <v>326</v>
      </c>
      <c r="B47" s="579"/>
      <c r="C47" s="580"/>
      <c r="D47" s="485"/>
      <c r="E47" s="515">
        <f t="shared" ref="E47:Q47" si="18">E46+E42</f>
        <v>3873</v>
      </c>
      <c r="F47" s="515">
        <f t="shared" si="18"/>
        <v>3646</v>
      </c>
      <c r="G47" s="515">
        <f t="shared" si="18"/>
        <v>4775</v>
      </c>
      <c r="H47" s="515">
        <f t="shared" si="18"/>
        <v>4346</v>
      </c>
      <c r="I47" s="515">
        <f t="shared" si="18"/>
        <v>5051</v>
      </c>
      <c r="J47" s="515">
        <f t="shared" si="18"/>
        <v>4485</v>
      </c>
      <c r="K47" s="515">
        <f t="shared" si="18"/>
        <v>6805</v>
      </c>
      <c r="L47" s="515">
        <f t="shared" si="18"/>
        <v>6920</v>
      </c>
      <c r="M47" s="515">
        <f t="shared" si="18"/>
        <v>5514</v>
      </c>
      <c r="N47" s="515">
        <f t="shared" si="18"/>
        <v>2617</v>
      </c>
      <c r="O47" s="515">
        <f t="shared" si="18"/>
        <v>1950</v>
      </c>
      <c r="P47" s="515">
        <f t="shared" si="18"/>
        <v>2772</v>
      </c>
      <c r="Q47" s="516">
        <f t="shared" si="18"/>
        <v>52754</v>
      </c>
      <c r="R47" s="487"/>
      <c r="S47" s="515">
        <f>S46+S42</f>
        <v>3574</v>
      </c>
      <c r="T47" s="544">
        <f t="shared" si="15"/>
        <v>-0.22439843312814778</v>
      </c>
      <c r="U47" s="516">
        <f>U46+U42</f>
        <v>2975</v>
      </c>
      <c r="W47" s="527">
        <f t="shared" si="11"/>
        <v>19239</v>
      </c>
      <c r="X47" s="527">
        <f t="shared" si="12"/>
        <v>45415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O40" sqref="O40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16" t="s">
        <v>241</v>
      </c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8"/>
      <c r="R3" s="394"/>
      <c r="S3" s="619" t="s">
        <v>250</v>
      </c>
      <c r="T3" s="620"/>
      <c r="U3" s="621"/>
    </row>
    <row r="4" spans="1:24" ht="20.25" thickBot="1">
      <c r="A4" s="609" t="s">
        <v>16</v>
      </c>
      <c r="B4" s="610"/>
      <c r="C4" s="611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4" t="s">
        <v>94</v>
      </c>
      <c r="C15" s="605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14" t="s">
        <v>80</v>
      </c>
      <c r="C16" s="615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09" t="s">
        <v>39</v>
      </c>
      <c r="B19" s="610"/>
      <c r="C19" s="611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12" t="s">
        <v>81</v>
      </c>
      <c r="C29" s="613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09" t="s">
        <v>45</v>
      </c>
      <c r="B31" s="610"/>
      <c r="C31" s="611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12" t="s">
        <v>97</v>
      </c>
      <c r="C41" s="613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2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3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4" t="s">
        <v>95</v>
      </c>
      <c r="C45" s="605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6" t="s">
        <v>96</v>
      </c>
      <c r="B46" s="607"/>
      <c r="C46" s="608"/>
      <c r="D46" s="360"/>
      <c r="E46" s="545">
        <f t="shared" ref="E46:Q46" si="21">E45+E41</f>
        <v>2764</v>
      </c>
      <c r="F46" s="545">
        <f t="shared" si="21"/>
        <v>2542</v>
      </c>
      <c r="G46" s="545">
        <f t="shared" si="21"/>
        <v>3494</v>
      </c>
      <c r="H46" s="545">
        <f t="shared" si="21"/>
        <v>3301</v>
      </c>
      <c r="I46" s="545">
        <f t="shared" si="21"/>
        <v>4007</v>
      </c>
      <c r="J46" s="545">
        <f t="shared" si="21"/>
        <v>3424</v>
      </c>
      <c r="K46" s="545">
        <f t="shared" si="21"/>
        <v>4652</v>
      </c>
      <c r="L46" s="545">
        <f t="shared" si="21"/>
        <v>3752</v>
      </c>
      <c r="M46" s="545">
        <f t="shared" si="21"/>
        <v>3647</v>
      </c>
      <c r="N46" s="545">
        <f t="shared" si="21"/>
        <v>5336</v>
      </c>
      <c r="O46" s="545">
        <f t="shared" si="21"/>
        <v>4801</v>
      </c>
      <c r="P46" s="545">
        <f t="shared" si="21"/>
        <v>3574</v>
      </c>
      <c r="Q46" s="546">
        <f t="shared" si="21"/>
        <v>45294</v>
      </c>
      <c r="R46" s="399"/>
      <c r="S46" s="545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sqref="A1:U47"/>
      <selection pane="topRight" activeCell="S45" sqref="S45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16" t="s">
        <v>231</v>
      </c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8"/>
      <c r="R3" s="394"/>
      <c r="S3" s="619" t="s">
        <v>240</v>
      </c>
      <c r="T3" s="620"/>
      <c r="U3" s="621"/>
    </row>
    <row r="4" spans="1:31" ht="19.5">
      <c r="A4" s="609" t="s">
        <v>16</v>
      </c>
      <c r="B4" s="610"/>
      <c r="C4" s="611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2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3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3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3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4" t="s">
        <v>94</v>
      </c>
      <c r="C17" s="605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14" t="s">
        <v>80</v>
      </c>
      <c r="C18" s="615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09" t="s">
        <v>39</v>
      </c>
      <c r="B21" s="610"/>
      <c r="C21" s="611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12" t="s">
        <v>81</v>
      </c>
      <c r="C34" s="613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09" t="s">
        <v>45</v>
      </c>
      <c r="B36" s="610"/>
      <c r="C36" s="611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12" t="s">
        <v>97</v>
      </c>
      <c r="C49" s="613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2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3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4" t="s">
        <v>95</v>
      </c>
      <c r="C53" s="605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6" t="s">
        <v>96</v>
      </c>
      <c r="B54" s="607"/>
      <c r="C54" s="608"/>
      <c r="D54" s="360"/>
      <c r="E54" s="545">
        <f t="shared" ref="E54:Q54" si="23">E53+E49</f>
        <v>3030</v>
      </c>
      <c r="F54" s="545">
        <f t="shared" si="23"/>
        <v>116</v>
      </c>
      <c r="G54" s="545">
        <f t="shared" si="23"/>
        <v>2846</v>
      </c>
      <c r="H54" s="545">
        <f t="shared" si="23"/>
        <v>1063</v>
      </c>
      <c r="I54" s="545">
        <f t="shared" si="23"/>
        <v>3854</v>
      </c>
      <c r="J54" s="545">
        <f t="shared" si="23"/>
        <v>2780</v>
      </c>
      <c r="K54" s="545">
        <f t="shared" si="23"/>
        <v>2503</v>
      </c>
      <c r="L54" s="545">
        <f t="shared" si="23"/>
        <v>2874</v>
      </c>
      <c r="M54" s="545">
        <f t="shared" si="23"/>
        <v>2091</v>
      </c>
      <c r="N54" s="545">
        <f t="shared" si="23"/>
        <v>1500</v>
      </c>
      <c r="O54" s="545">
        <f t="shared" si="23"/>
        <v>2501</v>
      </c>
      <c r="P54" s="545">
        <f t="shared" si="23"/>
        <v>2975</v>
      </c>
      <c r="Q54" s="546">
        <f t="shared" si="23"/>
        <v>28133</v>
      </c>
      <c r="R54" s="399"/>
      <c r="S54" s="545">
        <f>S53+S49</f>
        <v>2142</v>
      </c>
      <c r="T54" s="547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48"/>
      <c r="F55" s="548"/>
      <c r="G55" s="548"/>
      <c r="H55" s="549"/>
      <c r="I55" s="548"/>
      <c r="J55" s="548"/>
      <c r="K55" s="549"/>
      <c r="L55" s="548"/>
      <c r="M55" s="548"/>
      <c r="N55" s="548"/>
      <c r="O55" s="548"/>
      <c r="P55" s="548"/>
      <c r="Q55" s="550"/>
      <c r="S55" s="548"/>
      <c r="T55" s="551"/>
      <c r="U55" s="552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6" t="s">
        <v>225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230</v>
      </c>
      <c r="T3" s="630"/>
      <c r="U3" s="631"/>
    </row>
    <row r="4" spans="1:3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5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6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6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6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37" t="s">
        <v>94</v>
      </c>
      <c r="C15" s="638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39" t="s">
        <v>80</v>
      </c>
      <c r="C16" s="640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32" t="s">
        <v>39</v>
      </c>
      <c r="B19" s="633"/>
      <c r="C19" s="634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5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6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6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6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4" t="s">
        <v>81</v>
      </c>
      <c r="C30" s="625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32" t="s">
        <v>45</v>
      </c>
      <c r="B32" s="633"/>
      <c r="C32" s="634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5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6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6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6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4" t="s">
        <v>97</v>
      </c>
      <c r="C43" s="625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41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42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37" t="s">
        <v>95</v>
      </c>
      <c r="C47" s="638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0" customFormat="1" ht="15.75" customHeight="1">
      <c r="A48" s="643" t="s">
        <v>96</v>
      </c>
      <c r="B48" s="644"/>
      <c r="C48" s="645"/>
      <c r="D48" s="553"/>
      <c r="E48" s="554">
        <f t="shared" ref="E48:Q48" si="18">E47+E43</f>
        <v>2096</v>
      </c>
      <c r="F48" s="554">
        <f t="shared" si="18"/>
        <v>2041</v>
      </c>
      <c r="G48" s="554">
        <f t="shared" si="18"/>
        <v>2485</v>
      </c>
      <c r="H48" s="554">
        <f t="shared" si="18"/>
        <v>796</v>
      </c>
      <c r="I48" s="554">
        <f t="shared" si="18"/>
        <v>711</v>
      </c>
      <c r="J48" s="554">
        <f t="shared" si="18"/>
        <v>435</v>
      </c>
      <c r="K48" s="554">
        <f t="shared" si="18"/>
        <v>787</v>
      </c>
      <c r="L48" s="554">
        <f t="shared" si="18"/>
        <v>1235</v>
      </c>
      <c r="M48" s="554">
        <f t="shared" si="18"/>
        <v>1626</v>
      </c>
      <c r="N48" s="554">
        <f t="shared" si="18"/>
        <v>2585</v>
      </c>
      <c r="O48" s="554">
        <f t="shared" si="18"/>
        <v>2589</v>
      </c>
      <c r="P48" s="554">
        <f t="shared" si="18"/>
        <v>2142</v>
      </c>
      <c r="Q48" s="555">
        <f t="shared" si="18"/>
        <v>19528</v>
      </c>
      <c r="R48" s="556"/>
      <c r="S48" s="554">
        <f>S47+S43</f>
        <v>2349</v>
      </c>
      <c r="T48" s="557">
        <f t="shared" si="15"/>
        <v>-8.8122605363984641E-2</v>
      </c>
      <c r="U48" s="555">
        <f>U47+U43</f>
        <v>2844</v>
      </c>
      <c r="V48" s="558"/>
      <c r="W48" s="559"/>
      <c r="X48" s="559"/>
      <c r="Y48" s="559"/>
      <c r="Z48" s="559"/>
      <c r="AA48" s="559"/>
      <c r="AB48" s="559"/>
      <c r="AC48" s="559"/>
      <c r="AD48" s="559"/>
      <c r="AE48" s="559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46" t="s">
        <v>221</v>
      </c>
      <c r="B50" s="647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46" t="s">
        <v>205</v>
      </c>
      <c r="B54" s="647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220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228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6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6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6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37" t="s">
        <v>94</v>
      </c>
      <c r="C15" s="638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39" t="s">
        <v>80</v>
      </c>
      <c r="C16" s="640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32" t="s">
        <v>39</v>
      </c>
      <c r="B19" s="633"/>
      <c r="C19" s="634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5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6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6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6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4" t="s">
        <v>81</v>
      </c>
      <c r="C30" s="625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32" t="s">
        <v>45</v>
      </c>
      <c r="B32" s="633"/>
      <c r="C32" s="634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5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6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6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6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4" t="s">
        <v>97</v>
      </c>
      <c r="C43" s="625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41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42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37" t="s">
        <v>95</v>
      </c>
      <c r="C47" s="638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0" customFormat="1" ht="15.75" customHeight="1">
      <c r="A48" s="643" t="s">
        <v>96</v>
      </c>
      <c r="B48" s="644"/>
      <c r="C48" s="645"/>
      <c r="D48" s="553"/>
      <c r="E48" s="554">
        <f t="shared" ref="E48:Q48" si="16">E47+E43</f>
        <v>2633</v>
      </c>
      <c r="F48" s="554">
        <f t="shared" si="16"/>
        <v>2262</v>
      </c>
      <c r="G48" s="554">
        <f t="shared" si="16"/>
        <v>2606</v>
      </c>
      <c r="H48" s="554">
        <f t="shared" si="16"/>
        <v>2438</v>
      </c>
      <c r="I48" s="554">
        <f t="shared" si="16"/>
        <v>2232</v>
      </c>
      <c r="J48" s="554">
        <f t="shared" si="16"/>
        <v>2156</v>
      </c>
      <c r="K48" s="554">
        <f t="shared" si="16"/>
        <v>2079</v>
      </c>
      <c r="L48" s="554">
        <f t="shared" si="16"/>
        <v>1977</v>
      </c>
      <c r="M48" s="554">
        <f t="shared" si="16"/>
        <v>3050</v>
      </c>
      <c r="N48" s="554">
        <f t="shared" si="16"/>
        <v>2150</v>
      </c>
      <c r="O48" s="554">
        <f t="shared" si="16"/>
        <v>1514</v>
      </c>
      <c r="P48" s="554">
        <f t="shared" si="16"/>
        <v>2349</v>
      </c>
      <c r="Q48" s="555">
        <f t="shared" si="16"/>
        <v>27446</v>
      </c>
      <c r="R48" s="556"/>
      <c r="S48" s="554">
        <f>S47+S43</f>
        <v>34169</v>
      </c>
      <c r="T48" s="557">
        <f t="shared" si="13"/>
        <v>-0.19675729462378178</v>
      </c>
      <c r="U48" s="555">
        <f>U47+U43</f>
        <v>37008</v>
      </c>
      <c r="W48" s="558"/>
      <c r="X48" s="558"/>
      <c r="Y48" s="558"/>
      <c r="Z48" s="558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46" t="s">
        <v>221</v>
      </c>
      <c r="B50" s="647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46" t="s">
        <v>205</v>
      </c>
      <c r="B54" s="647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214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101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6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6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6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37" t="s">
        <v>94</v>
      </c>
      <c r="C15" s="638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39" t="s">
        <v>80</v>
      </c>
      <c r="C16" s="640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32" t="s">
        <v>39</v>
      </c>
      <c r="B19" s="633"/>
      <c r="C19" s="634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5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6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6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6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4" t="s">
        <v>81</v>
      </c>
      <c r="C30" s="625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32" t="s">
        <v>45</v>
      </c>
      <c r="B32" s="633"/>
      <c r="C32" s="634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5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6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6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6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4" t="s">
        <v>97</v>
      </c>
      <c r="C43" s="625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41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42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37" t="s">
        <v>95</v>
      </c>
      <c r="C47" s="638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0" customFormat="1" ht="15.75" customHeight="1">
      <c r="A48" s="648" t="s">
        <v>96</v>
      </c>
      <c r="B48" s="649"/>
      <c r="C48" s="650"/>
      <c r="D48" s="553"/>
      <c r="E48" s="554">
        <f>E47+E43</f>
        <v>2530</v>
      </c>
      <c r="F48" s="554">
        <f t="shared" ref="F48:Q48" si="20">F47+F43</f>
        <v>2020</v>
      </c>
      <c r="G48" s="554">
        <f t="shared" si="20"/>
        <v>2126</v>
      </c>
      <c r="H48" s="554">
        <f t="shared" si="20"/>
        <v>2806</v>
      </c>
      <c r="I48" s="554">
        <f t="shared" si="20"/>
        <v>3229</v>
      </c>
      <c r="J48" s="554">
        <f t="shared" si="20"/>
        <v>2894</v>
      </c>
      <c r="K48" s="554">
        <f t="shared" si="20"/>
        <v>3093</v>
      </c>
      <c r="L48" s="554">
        <f t="shared" si="20"/>
        <v>2366</v>
      </c>
      <c r="M48" s="554">
        <f t="shared" si="20"/>
        <v>3110</v>
      </c>
      <c r="N48" s="554">
        <f t="shared" si="20"/>
        <v>3342</v>
      </c>
      <c r="O48" s="554">
        <f t="shared" si="20"/>
        <v>2844</v>
      </c>
      <c r="P48" s="554">
        <f t="shared" si="20"/>
        <v>3809</v>
      </c>
      <c r="Q48" s="555">
        <f t="shared" si="20"/>
        <v>34169</v>
      </c>
      <c r="R48" s="556"/>
      <c r="S48" s="554">
        <f>S47+S43</f>
        <v>37008</v>
      </c>
      <c r="T48" s="557">
        <f>P48/S48-1</f>
        <v>-0.8970763078253351</v>
      </c>
      <c r="U48" s="555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46" t="s">
        <v>205</v>
      </c>
      <c r="B50" s="647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6" t="s">
        <v>213</v>
      </c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8"/>
      <c r="R3" s="9"/>
      <c r="S3" s="629" t="s">
        <v>101</v>
      </c>
      <c r="T3" s="630"/>
      <c r="U3" s="631"/>
    </row>
    <row r="4" spans="1:21" ht="16.5">
      <c r="A4" s="632" t="s">
        <v>16</v>
      </c>
      <c r="B4" s="633"/>
      <c r="C4" s="634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5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6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6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6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37" t="s">
        <v>94</v>
      </c>
      <c r="C14" s="638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39" t="s">
        <v>80</v>
      </c>
      <c r="C15" s="640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2" t="s">
        <v>39</v>
      </c>
      <c r="B18" s="633"/>
      <c r="C18" s="634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5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6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6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6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4" t="s">
        <v>81</v>
      </c>
      <c r="C28" s="625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2" t="s">
        <v>45</v>
      </c>
      <c r="B30" s="633"/>
      <c r="C30" s="634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5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6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6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6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4" t="s">
        <v>97</v>
      </c>
      <c r="C40" s="625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1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42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37" t="s">
        <v>95</v>
      </c>
      <c r="C44" s="638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6" t="s">
        <v>205</v>
      </c>
      <c r="B47" s="647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16</vt:i4>
      </vt:variant>
    </vt:vector>
  </HeadingPairs>
  <TitlesOfParts>
    <vt:vector size="33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홍보IR팀</cp:lastModifiedBy>
  <cp:lastPrinted>2024-08-01T03:36:02Z</cp:lastPrinted>
  <dcterms:created xsi:type="dcterms:W3CDTF">2011-07-04T02:47:06Z</dcterms:created>
  <dcterms:modified xsi:type="dcterms:W3CDTF">2024-12-02T06:21:32Z</dcterms:modified>
</cp:coreProperties>
</file>